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인증신청작업\이수현황표\"/>
    </mc:Choice>
  </mc:AlternateContent>
  <bookViews>
    <workbookView xWindow="0" yWindow="0" windowWidth="17970" windowHeight="5985"/>
  </bookViews>
  <sheets>
    <sheet name="서식-2019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43" i="2" l="1"/>
  <c r="AJ43" i="2"/>
  <c r="AI43" i="2"/>
  <c r="AL42" i="2"/>
  <c r="AI42" i="2"/>
  <c r="AH41" i="2"/>
  <c r="AG41" i="2"/>
  <c r="AH40" i="2"/>
  <c r="AG40" i="2"/>
  <c r="AE39" i="2"/>
  <c r="AD38" i="2"/>
  <c r="R38" i="2"/>
  <c r="AD37" i="2"/>
  <c r="AC36" i="2"/>
  <c r="AC35" i="2"/>
  <c r="AL34" i="2"/>
  <c r="Z34" i="2"/>
  <c r="V34" i="2"/>
  <c r="AE33" i="2"/>
  <c r="T33" i="2"/>
  <c r="AF32" i="2"/>
  <c r="S32" i="2"/>
  <c r="AB31" i="2"/>
  <c r="Y31" i="2"/>
  <c r="AB30" i="2"/>
  <c r="Y30" i="2"/>
  <c r="Y29" i="2"/>
  <c r="X29" i="2"/>
  <c r="U29" i="2"/>
  <c r="AA28" i="2"/>
  <c r="Z28" i="2"/>
  <c r="V28" i="2"/>
  <c r="AA27" i="2"/>
  <c r="W27" i="2"/>
  <c r="V27" i="2"/>
  <c r="AL26" i="2"/>
  <c r="X26" i="2"/>
  <c r="W26" i="2"/>
  <c r="T25" i="2"/>
  <c r="S25" i="2"/>
  <c r="U24" i="2"/>
  <c r="T24" i="2"/>
  <c r="T23" i="2"/>
  <c r="S23" i="2"/>
  <c r="T22" i="2"/>
  <c r="S22" i="2"/>
  <c r="T21" i="2"/>
  <c r="S21" i="2"/>
  <c r="AA20" i="2"/>
  <c r="R20" i="2"/>
  <c r="P19" i="2"/>
  <c r="N19" i="2"/>
  <c r="O18" i="2"/>
  <c r="M18" i="2"/>
  <c r="U17" i="2"/>
  <c r="Q17" i="2"/>
  <c r="P17" i="2"/>
  <c r="N16" i="2"/>
  <c r="M16" i="2"/>
  <c r="O15" i="2"/>
  <c r="N15" i="2"/>
  <c r="M15" i="2"/>
  <c r="Q14" i="2"/>
  <c r="P14" i="2"/>
  <c r="M14" i="2"/>
  <c r="AF12" i="2"/>
  <c r="S12" i="2"/>
  <c r="AN66" i="2"/>
  <c r="AL66" i="2" l="1"/>
  <c r="AI66" i="2"/>
  <c r="AH66" i="2"/>
  <c r="AG66" i="2"/>
  <c r="AE66" i="2"/>
  <c r="AD66" i="2"/>
  <c r="AB66" i="2"/>
  <c r="Z66" i="2"/>
  <c r="Y66" i="2"/>
  <c r="X66" i="2"/>
  <c r="W66" i="2"/>
  <c r="U66" i="2"/>
  <c r="T66" i="2"/>
  <c r="R66" i="2"/>
  <c r="AN65" i="2"/>
  <c r="AK65" i="2"/>
  <c r="AK66" i="2" s="1"/>
  <c r="AJ65" i="2"/>
  <c r="AJ66" i="2" s="1"/>
  <c r="AN64" i="2"/>
  <c r="AC64" i="2"/>
  <c r="AM64" i="2" s="1"/>
  <c r="AN63" i="2"/>
  <c r="AM63" i="2"/>
  <c r="AC63" i="2"/>
  <c r="AC66" i="2" s="1"/>
  <c r="AN62" i="2"/>
  <c r="Q62" i="2"/>
  <c r="AM62" i="2" s="1"/>
  <c r="AN61" i="2"/>
  <c r="P61" i="2"/>
  <c r="M61" i="2"/>
  <c r="AM61" i="2" s="1"/>
  <c r="AN60" i="2"/>
  <c r="AM60" i="2"/>
  <c r="S60" i="2"/>
  <c r="M60" i="2"/>
  <c r="AN59" i="2"/>
  <c r="S59" i="2"/>
  <c r="M59" i="2"/>
  <c r="AM59" i="2" s="1"/>
  <c r="AN58" i="2"/>
  <c r="AA58" i="2"/>
  <c r="AM58" i="2" s="1"/>
  <c r="AN57" i="2"/>
  <c r="O57" i="2"/>
  <c r="O66" i="2" s="1"/>
  <c r="N57" i="2"/>
  <c r="AM57" i="2" s="1"/>
  <c r="AN56" i="2"/>
  <c r="Q56" i="2"/>
  <c r="AM56" i="2" s="1"/>
  <c r="P56" i="2"/>
  <c r="N56" i="2"/>
  <c r="AN55" i="2"/>
  <c r="AA55" i="2"/>
  <c r="V55" i="2"/>
  <c r="V66" i="2" s="1"/>
  <c r="AM54" i="2"/>
  <c r="AA54" i="2"/>
  <c r="R54" i="2"/>
  <c r="G54" i="2"/>
  <c r="AN54" i="2" s="1"/>
  <c r="AN53" i="2"/>
  <c r="Z53" i="2"/>
  <c r="R53" i="2"/>
  <c r="AN52" i="2"/>
  <c r="N52" i="2"/>
  <c r="M52" i="2"/>
  <c r="AM51" i="2"/>
  <c r="P51" i="2"/>
  <c r="P66" i="2" s="1"/>
  <c r="N51" i="2"/>
  <c r="G51" i="2"/>
  <c r="AN51" i="2" s="1"/>
  <c r="AN50" i="2"/>
  <c r="AF50" i="2"/>
  <c r="S50" i="2"/>
  <c r="AM50" i="2" s="1"/>
  <c r="AN49" i="2"/>
  <c r="AF49" i="2"/>
  <c r="AF66" i="2" s="1"/>
  <c r="S49" i="2"/>
  <c r="AN48" i="2"/>
  <c r="AM48" i="2"/>
  <c r="S48" i="2"/>
  <c r="AN47" i="2"/>
  <c r="AM47" i="2"/>
  <c r="S47" i="2"/>
  <c r="AN46" i="2"/>
  <c r="AM46" i="2"/>
  <c r="S46" i="2"/>
  <c r="AN45" i="2"/>
  <c r="AM45" i="2"/>
  <c r="S45" i="2"/>
  <c r="AK44" i="2"/>
  <c r="AN43" i="2"/>
  <c r="AJ44" i="2"/>
  <c r="AN42" i="2"/>
  <c r="AM42" i="2"/>
  <c r="AI44" i="2"/>
  <c r="AN41" i="2"/>
  <c r="AM41" i="2"/>
  <c r="AN40" i="2"/>
  <c r="AH44" i="2"/>
  <c r="AG44" i="2"/>
  <c r="AN39" i="2"/>
  <c r="AM39" i="2"/>
  <c r="AN38" i="2"/>
  <c r="AM38" i="2"/>
  <c r="AN37" i="2"/>
  <c r="AM37" i="2"/>
  <c r="AN36" i="2"/>
  <c r="AM36" i="2"/>
  <c r="AN35" i="2"/>
  <c r="AM35" i="2"/>
  <c r="AN34" i="2"/>
  <c r="AM34" i="2"/>
  <c r="AN33" i="2"/>
  <c r="AE44" i="2"/>
  <c r="AN32" i="2"/>
  <c r="AM32" i="2"/>
  <c r="AN31" i="2"/>
  <c r="AN30" i="2"/>
  <c r="AB44" i="2"/>
  <c r="AN29" i="2"/>
  <c r="AN28" i="2"/>
  <c r="Z44" i="2"/>
  <c r="AN27" i="2"/>
  <c r="AN26" i="2"/>
  <c r="X44" i="2"/>
  <c r="W44" i="2"/>
  <c r="AN25" i="2"/>
  <c r="AM25" i="2"/>
  <c r="AN24" i="2"/>
  <c r="AN23" i="2"/>
  <c r="AM23" i="2"/>
  <c r="AN22" i="2"/>
  <c r="AN21" i="2"/>
  <c r="T44" i="2"/>
  <c r="AN20" i="2"/>
  <c r="R44" i="2"/>
  <c r="AN19" i="2"/>
  <c r="AM19" i="2"/>
  <c r="AN18" i="2"/>
  <c r="AN17" i="2"/>
  <c r="AM17" i="2"/>
  <c r="AN16" i="2"/>
  <c r="AM16" i="2"/>
  <c r="AN15" i="2"/>
  <c r="O44" i="2"/>
  <c r="AM15" i="2"/>
  <c r="AN14" i="2"/>
  <c r="Q44" i="2"/>
  <c r="AM14" i="2"/>
  <c r="AN13" i="2"/>
  <c r="AN12" i="2"/>
  <c r="AF44" i="2"/>
  <c r="P5" i="2"/>
  <c r="G5" i="2"/>
  <c r="AI4" i="2"/>
  <c r="P3" i="2"/>
  <c r="AA3" i="2" s="1"/>
  <c r="AN44" i="2" l="1"/>
  <c r="M66" i="2"/>
  <c r="AM53" i="2"/>
  <c r="N66" i="2"/>
  <c r="AM49" i="2"/>
  <c r="AA66" i="2"/>
  <c r="S66" i="2"/>
  <c r="AM43" i="2"/>
  <c r="AC44" i="2"/>
  <c r="AL44" i="2"/>
  <c r="AM31" i="2"/>
  <c r="V44" i="2"/>
  <c r="Y44" i="2"/>
  <c r="AM28" i="2"/>
  <c r="AM30" i="2"/>
  <c r="S44" i="2"/>
  <c r="AA44" i="2"/>
  <c r="U44" i="2"/>
  <c r="AM22" i="2"/>
  <c r="P44" i="2"/>
  <c r="M44" i="2"/>
  <c r="AM18" i="2"/>
  <c r="N44" i="2"/>
  <c r="AM21" i="2"/>
  <c r="AA5" i="2"/>
  <c r="AI3" i="2" s="1"/>
  <c r="AM27" i="2"/>
  <c r="AM52" i="2"/>
  <c r="Q66" i="2"/>
  <c r="AM12" i="2"/>
  <c r="AM29" i="2"/>
  <c r="AM33" i="2"/>
  <c r="AM40" i="2"/>
  <c r="AD44" i="2"/>
  <c r="AM65" i="2"/>
  <c r="AM20" i="2"/>
  <c r="AM24" i="2"/>
  <c r="AM26" i="2"/>
  <c r="AM55" i="2"/>
  <c r="AM66" i="2" l="1"/>
  <c r="AM44" i="2"/>
</calcChain>
</file>

<file path=xl/sharedStrings.xml><?xml version="1.0" encoding="utf-8"?>
<sst xmlns="http://schemas.openxmlformats.org/spreadsheetml/2006/main" count="177" uniqueCount="131">
  <si>
    <t>컴퓨터 응용설계</t>
  </si>
  <si>
    <t>건축의 이해(공기)</t>
  </si>
  <si>
    <t>서양건축사</t>
  </si>
  <si>
    <t>건축계획및행태론</t>
  </si>
  <si>
    <t>한국건축사</t>
  </si>
  <si>
    <t>근대건축론</t>
  </si>
  <si>
    <t>주거및단지계획론</t>
  </si>
  <si>
    <t>건축설계-B1</t>
  </si>
  <si>
    <t>건축설계-B2</t>
  </si>
  <si>
    <t>건축설계-B3</t>
  </si>
  <si>
    <t>건축설계-B4</t>
  </si>
  <si>
    <t>건축설계-C1</t>
  </si>
  <si>
    <t>건축설계-C2</t>
  </si>
  <si>
    <t>건축설계-C3</t>
  </si>
  <si>
    <t>건축설계-C4</t>
  </si>
  <si>
    <t>건축설계-G1</t>
  </si>
  <si>
    <t>건축설계-G2</t>
  </si>
  <si>
    <t>★건축디자인실습 1</t>
  </si>
  <si>
    <t>★건축디자인실습 2</t>
  </si>
  <si>
    <t>★건축디자인실습 3</t>
  </si>
  <si>
    <t>구조역학1</t>
  </si>
  <si>
    <t>구조역학2</t>
  </si>
  <si>
    <t>건축환경</t>
  </si>
  <si>
    <t>환경친화건축론</t>
  </si>
  <si>
    <t>건축설비</t>
  </si>
  <si>
    <t>건축재료(학)</t>
  </si>
  <si>
    <t>건축시공</t>
  </si>
  <si>
    <t>건축법규</t>
  </si>
  <si>
    <t>건축실무</t>
  </si>
  <si>
    <t>✚건축기술의 역사</t>
  </si>
  <si>
    <t>컴퓨터응용설계1</t>
  </si>
  <si>
    <t xml:space="preserve">  </t>
  </si>
  <si>
    <t>건축계획학</t>
  </si>
  <si>
    <t>건축기초설계1</t>
  </si>
  <si>
    <t>건축기초설계2</t>
  </si>
  <si>
    <t>건축설계1</t>
  </si>
  <si>
    <t>건축설계2</t>
  </si>
  <si>
    <t>건축설계3</t>
  </si>
  <si>
    <t>건축설계4</t>
  </si>
  <si>
    <t>건축설계5</t>
  </si>
  <si>
    <t>건축설계6</t>
  </si>
  <si>
    <t>건축설계7</t>
  </si>
  <si>
    <t>건축설계8</t>
  </si>
  <si>
    <t>건축디자인실습</t>
  </si>
  <si>
    <t>(건축)구조의이해</t>
  </si>
  <si>
    <t>구조역학</t>
  </si>
  <si>
    <t>건축생태학</t>
  </si>
  <si>
    <t>건축구법및재료</t>
  </si>
  <si>
    <t>년도</t>
    <phoneticPr fontId="1" type="noConversion"/>
  </si>
  <si>
    <t>학기</t>
    <phoneticPr fontId="1" type="noConversion"/>
  </si>
  <si>
    <t>건축설계-B5(전선)</t>
    <phoneticPr fontId="1" type="noConversion"/>
  </si>
  <si>
    <t>BIM 설계</t>
  </si>
  <si>
    <t>디지털건축</t>
  </si>
  <si>
    <t>현대건축론</t>
  </si>
  <si>
    <t>동양건축사</t>
  </si>
  <si>
    <t>건축물보존과 리모델링</t>
  </si>
  <si>
    <t>도시계획</t>
  </si>
  <si>
    <t>조경학</t>
  </si>
  <si>
    <t>소묘및조형실습(공기)</t>
  </si>
  <si>
    <t>개념의전개</t>
  </si>
  <si>
    <t>사진실습</t>
  </si>
  <si>
    <t>형태구성(공기)</t>
  </si>
  <si>
    <t>건축과문화</t>
  </si>
  <si>
    <t>한국근대건축사</t>
  </si>
  <si>
    <t>부동산론</t>
  </si>
  <si>
    <t>디자인론</t>
  </si>
  <si>
    <t>설계론</t>
  </si>
  <si>
    <t>건축의장</t>
  </si>
  <si>
    <t>인테리어설계</t>
  </si>
  <si>
    <t>건축구조계획</t>
  </si>
  <si>
    <t>현장실습</t>
  </si>
  <si>
    <t>▶건축구조시스템</t>
  </si>
  <si>
    <t>국내계절제인턴쉽</t>
  </si>
  <si>
    <t>학기</t>
    <phoneticPr fontId="1" type="noConversion"/>
  </si>
  <si>
    <t>이수학기</t>
    <phoneticPr fontId="1" type="noConversion"/>
  </si>
  <si>
    <t>현재교과목</t>
    <phoneticPr fontId="1" type="noConversion"/>
  </si>
  <si>
    <t>커뮤
니케</t>
    <phoneticPr fontId="1" type="noConversion"/>
  </si>
  <si>
    <t>문화적맥락</t>
    <phoneticPr fontId="1" type="noConversion"/>
  </si>
  <si>
    <t>설계</t>
    <phoneticPr fontId="1" type="noConversion"/>
  </si>
  <si>
    <t>기술</t>
    <phoneticPr fontId="1" type="noConversion"/>
  </si>
  <si>
    <t>전공필수</t>
    <phoneticPr fontId="1" type="noConversion"/>
  </si>
  <si>
    <t>전공필수 이수현황</t>
    <phoneticPr fontId="1" type="noConversion"/>
  </si>
  <si>
    <t>커뮤
니케
이션</t>
    <phoneticPr fontId="1" type="noConversion"/>
  </si>
  <si>
    <t>실무</t>
    <phoneticPr fontId="1" type="noConversion"/>
  </si>
  <si>
    <t>실무</t>
    <phoneticPr fontId="1" type="noConversion"/>
  </si>
  <si>
    <t>구교과목
(대체/폐지)</t>
    <phoneticPr fontId="1" type="noConversion"/>
  </si>
  <si>
    <t>설계</t>
    <phoneticPr fontId="1" type="noConversion"/>
  </si>
  <si>
    <t>기술</t>
    <phoneticPr fontId="1" type="noConversion"/>
  </si>
  <si>
    <t>실무</t>
    <phoneticPr fontId="1" type="noConversion"/>
  </si>
  <si>
    <t>갯
수</t>
    <phoneticPr fontId="1" type="noConversion"/>
  </si>
  <si>
    <t>SPC</t>
    <phoneticPr fontId="1" type="noConversion"/>
  </si>
  <si>
    <t>학년</t>
    <phoneticPr fontId="1" type="noConversion"/>
  </si>
  <si>
    <t>학기</t>
    <phoneticPr fontId="1" type="noConversion"/>
  </si>
  <si>
    <t>시수</t>
    <phoneticPr fontId="1" type="noConversion"/>
  </si>
  <si>
    <t>학점</t>
    <phoneticPr fontId="1" type="noConversion"/>
  </si>
  <si>
    <t>구
분</t>
    <phoneticPr fontId="1" type="noConversion"/>
  </si>
  <si>
    <t>영역</t>
    <phoneticPr fontId="1" type="noConversion"/>
  </si>
  <si>
    <t>전공선택 이수현황</t>
    <phoneticPr fontId="1" type="noConversion"/>
  </si>
  <si>
    <t>취득
학점</t>
    <phoneticPr fontId="1" type="noConversion"/>
  </si>
  <si>
    <t>컴퓨터응용설계2(전선)</t>
    <phoneticPr fontId="1" type="noConversion"/>
  </si>
  <si>
    <t>학점</t>
    <phoneticPr fontId="1" type="noConversion"/>
  </si>
  <si>
    <t>학점</t>
    <phoneticPr fontId="1" type="noConversion"/>
  </si>
  <si>
    <t>총이수학점</t>
    <phoneticPr fontId="1" type="noConversion"/>
  </si>
  <si>
    <t>전공필수</t>
    <phoneticPr fontId="1" type="noConversion"/>
  </si>
  <si>
    <t>교양핵심</t>
    <phoneticPr fontId="1" type="noConversion"/>
  </si>
  <si>
    <t>교선+자선</t>
    <phoneticPr fontId="1" type="noConversion"/>
  </si>
  <si>
    <t>전공선택</t>
    <phoneticPr fontId="1" type="noConversion"/>
  </si>
  <si>
    <t>공학기초</t>
    <phoneticPr fontId="1" type="noConversion"/>
  </si>
  <si>
    <t>교양필수</t>
    <phoneticPr fontId="1" type="noConversion"/>
  </si>
  <si>
    <t>이수학기</t>
    <phoneticPr fontId="1" type="noConversion"/>
  </si>
  <si>
    <t>졸업년도</t>
    <phoneticPr fontId="1" type="noConversion"/>
  </si>
  <si>
    <t>년도</t>
    <phoneticPr fontId="1" type="noConversion"/>
  </si>
  <si>
    <t>성명</t>
    <phoneticPr fontId="1" type="noConversion"/>
  </si>
  <si>
    <t>편입년도</t>
    <phoneticPr fontId="1" type="noConversion"/>
  </si>
  <si>
    <t>년도</t>
    <phoneticPr fontId="1" type="noConversion"/>
  </si>
  <si>
    <t>이수학점</t>
    <phoneticPr fontId="1" type="noConversion"/>
  </si>
  <si>
    <t>학년</t>
    <phoneticPr fontId="1" type="noConversion"/>
  </si>
  <si>
    <t>학번</t>
    <phoneticPr fontId="1" type="noConversion"/>
  </si>
  <si>
    <t>교과과정 영역별 이수현황</t>
    <phoneticPr fontId="1" type="noConversion"/>
  </si>
  <si>
    <t>일</t>
    <phoneticPr fontId="1" type="noConversion"/>
  </si>
  <si>
    <t>월</t>
    <phoneticPr fontId="1" type="noConversion"/>
  </si>
  <si>
    <t>년</t>
    <phoneticPr fontId="1" type="noConversion"/>
  </si>
  <si>
    <t>작성일자</t>
    <phoneticPr fontId="1" type="noConversion"/>
  </si>
  <si>
    <t>전공선택</t>
    <phoneticPr fontId="1" type="noConversion"/>
  </si>
  <si>
    <t>기준</t>
    <phoneticPr fontId="1" type="noConversion"/>
  </si>
  <si>
    <t>학점</t>
    <phoneticPr fontId="1" type="noConversion"/>
  </si>
  <si>
    <t xml:space="preserve">▶ [건축구조의이해] 미이수자는 [건축구조시스템] 반드시 수강 </t>
  </si>
  <si>
    <t>✚12학번 이전 학번은 미이수 가능 과목  /  ★ [건축설계B3], [건축설계B4] 이수자는 반드시 수강</t>
    <phoneticPr fontId="1" type="noConversion"/>
  </si>
  <si>
    <t>월</t>
    <phoneticPr fontId="1" type="noConversion"/>
  </si>
  <si>
    <t>주거론(전선)</t>
    <phoneticPr fontId="1" type="noConversion"/>
  </si>
  <si>
    <t>학점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</si>
</sst>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9"/>
      <color theme="1"/>
      <name val="맑은 고딕"/>
      <family val="3"/>
      <charset val="129"/>
      <scheme val="major"/>
    </font>
    <font>
      <sz val="6"/>
      <color theme="1"/>
      <name val="맑은 고딕"/>
      <family val="3"/>
      <charset val="129"/>
      <scheme val="major"/>
    </font>
    <font>
      <sz val="5"/>
      <color theme="1"/>
      <name val="맑은 고딕"/>
      <family val="3"/>
      <charset val="129"/>
      <scheme val="major"/>
    </font>
    <font>
      <sz val="5"/>
      <name val="맑은 고딕"/>
      <family val="3"/>
      <charset val="129"/>
      <scheme val="major"/>
    </font>
    <font>
      <sz val="5"/>
      <color theme="1" tint="0.499984740745262"/>
      <name val="맑은 고딕"/>
      <family val="3"/>
      <charset val="129"/>
      <scheme val="major"/>
    </font>
    <font>
      <b/>
      <sz val="12"/>
      <color theme="0"/>
      <name val="맑은 고딕"/>
      <family val="3"/>
      <charset val="129"/>
      <scheme val="major"/>
    </font>
    <font>
      <sz val="5"/>
      <color theme="0"/>
      <name val="맑은 고딕"/>
      <family val="3"/>
      <charset val="129"/>
      <scheme val="major"/>
    </font>
    <font>
      <sz val="6"/>
      <color theme="0"/>
      <name val="맑은 고딕"/>
      <family val="3"/>
      <charset val="129"/>
      <scheme val="major"/>
    </font>
    <font>
      <sz val="6"/>
      <name val="맑은 고딕"/>
      <family val="3"/>
      <charset val="129"/>
      <scheme val="major"/>
    </font>
    <font>
      <b/>
      <sz val="6"/>
      <color theme="1"/>
      <name val="맑은 고딕"/>
      <family val="3"/>
      <charset val="129"/>
      <scheme val="major"/>
    </font>
    <font>
      <b/>
      <sz val="5"/>
      <color theme="1"/>
      <name val="맑은 고딕"/>
      <family val="3"/>
      <charset val="129"/>
      <scheme val="major"/>
    </font>
    <font>
      <b/>
      <sz val="7"/>
      <name val="굴림"/>
      <family val="3"/>
      <charset val="129"/>
    </font>
    <font>
      <sz val="7"/>
      <color theme="1"/>
      <name val="맑은 고딕"/>
      <family val="3"/>
      <charset val="129"/>
      <scheme val="maj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7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indexed="64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/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hair">
        <color auto="1"/>
      </right>
      <top/>
      <bottom/>
      <diagonal/>
    </border>
    <border>
      <left style="medium">
        <color indexed="64"/>
      </left>
      <right style="hair">
        <color auto="1"/>
      </right>
      <top/>
      <bottom style="thin">
        <color auto="1"/>
      </bottom>
      <diagonal/>
    </border>
    <border>
      <left style="medium">
        <color indexed="64"/>
      </left>
      <right style="hair">
        <color auto="1"/>
      </right>
      <top style="thin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hair">
        <color auto="1"/>
      </right>
      <top style="thin">
        <color auto="1"/>
      </top>
      <bottom style="medium">
        <color indexed="64"/>
      </bottom>
      <diagonal/>
    </border>
    <border>
      <left style="hair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270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5" borderId="24" xfId="0" applyFont="1" applyFill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5" borderId="34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10" fillId="5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5" fillId="0" borderId="18" xfId="0" applyNumberFormat="1" applyFont="1" applyBorder="1" applyAlignment="1">
      <alignment horizontal="center" vertical="center"/>
    </xf>
    <xf numFmtId="0" fontId="6" fillId="0" borderId="18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6" fillId="4" borderId="35" xfId="0" applyNumberFormat="1" applyFont="1" applyFill="1" applyBorder="1" applyAlignment="1">
      <alignment horizontal="center" vertical="center"/>
    </xf>
    <xf numFmtId="0" fontId="5" fillId="4" borderId="35" xfId="0" applyNumberFormat="1" applyFont="1" applyFill="1" applyBorder="1" applyAlignment="1">
      <alignment horizontal="center" vertical="center"/>
    </xf>
    <xf numFmtId="0" fontId="6" fillId="0" borderId="5" xfId="0" applyNumberFormat="1" applyFont="1" applyBorder="1" applyAlignment="1">
      <alignment horizontal="center" vertical="center"/>
    </xf>
    <xf numFmtId="0" fontId="6" fillId="0" borderId="24" xfId="0" applyNumberFormat="1" applyFont="1" applyBorder="1" applyAlignment="1">
      <alignment horizontal="center" vertical="center"/>
    </xf>
    <xf numFmtId="0" fontId="6" fillId="0" borderId="42" xfId="0" applyNumberFormat="1" applyFont="1" applyBorder="1" applyAlignment="1">
      <alignment horizontal="center" vertical="center"/>
    </xf>
    <xf numFmtId="0" fontId="6" fillId="0" borderId="43" xfId="0" applyNumberFormat="1" applyFont="1" applyBorder="1" applyAlignment="1">
      <alignment horizontal="center" vertical="center"/>
    </xf>
    <xf numFmtId="0" fontId="6" fillId="4" borderId="43" xfId="0" applyNumberFormat="1" applyFont="1" applyFill="1" applyBorder="1" applyAlignment="1">
      <alignment horizontal="center" vertical="center"/>
    </xf>
    <xf numFmtId="0" fontId="5" fillId="4" borderId="43" xfId="0" applyNumberFormat="1" applyFont="1" applyFill="1" applyBorder="1" applyAlignment="1">
      <alignment horizontal="center" vertical="center"/>
    </xf>
    <xf numFmtId="0" fontId="6" fillId="4" borderId="44" xfId="0" applyNumberFormat="1" applyFont="1" applyFill="1" applyBorder="1" applyAlignment="1">
      <alignment horizontal="center" vertical="center"/>
    </xf>
    <xf numFmtId="0" fontId="5" fillId="4" borderId="24" xfId="0" applyNumberFormat="1" applyFont="1" applyFill="1" applyBorder="1" applyAlignment="1">
      <alignment horizontal="center" vertical="center"/>
    </xf>
    <xf numFmtId="0" fontId="6" fillId="4" borderId="24" xfId="0" applyNumberFormat="1" applyFont="1" applyFill="1" applyBorder="1" applyAlignment="1">
      <alignment horizontal="center" vertical="center"/>
    </xf>
    <xf numFmtId="0" fontId="6" fillId="0" borderId="24" xfId="0" applyNumberFormat="1" applyFont="1" applyFill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10" fillId="5" borderId="43" xfId="0" applyNumberFormat="1" applyFont="1" applyFill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3" fillId="0" borderId="24" xfId="0" applyNumberFormat="1" applyFont="1" applyBorder="1" applyAlignment="1">
      <alignment horizontal="center" vertical="center"/>
    </xf>
    <xf numFmtId="0" fontId="3" fillId="5" borderId="35" xfId="0" applyFont="1" applyFill="1" applyBorder="1" applyAlignment="1">
      <alignment horizontal="center" vertical="center"/>
    </xf>
    <xf numFmtId="0" fontId="3" fillId="5" borderId="29" xfId="0" applyFont="1" applyFill="1" applyBorder="1" applyAlignment="1">
      <alignment horizontal="center" vertical="center"/>
    </xf>
    <xf numFmtId="0" fontId="10" fillId="5" borderId="24" xfId="0" applyNumberFormat="1" applyFont="1" applyFill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23" xfId="0" applyNumberFormat="1" applyFont="1" applyBorder="1" applyAlignment="1">
      <alignment horizontal="center" vertical="center"/>
    </xf>
    <xf numFmtId="0" fontId="5" fillId="0" borderId="24" xfId="0" applyNumberFormat="1" applyFont="1" applyBorder="1" applyAlignment="1">
      <alignment horizontal="center" vertical="center"/>
    </xf>
    <xf numFmtId="0" fontId="6" fillId="4" borderId="29" xfId="0" applyNumberFormat="1" applyFont="1" applyFill="1" applyBorder="1" applyAlignment="1">
      <alignment horizontal="center" vertical="center"/>
    </xf>
    <xf numFmtId="0" fontId="6" fillId="0" borderId="36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38" xfId="0" applyFont="1" applyFill="1" applyBorder="1" applyAlignment="1">
      <alignment horizontal="center" vertical="center"/>
    </xf>
    <xf numFmtId="0" fontId="3" fillId="5" borderId="40" xfId="0" applyFont="1" applyFill="1" applyBorder="1" applyAlignment="1">
      <alignment horizontal="center" vertical="center"/>
    </xf>
    <xf numFmtId="0" fontId="3" fillId="5" borderId="43" xfId="0" applyFont="1" applyFill="1" applyBorder="1" applyAlignment="1">
      <alignment horizontal="center" vertical="center"/>
    </xf>
    <xf numFmtId="0" fontId="3" fillId="5" borderId="44" xfId="0" applyFont="1" applyFill="1" applyBorder="1" applyAlignment="1">
      <alignment horizontal="center" vertical="center"/>
    </xf>
    <xf numFmtId="0" fontId="5" fillId="0" borderId="43" xfId="0" applyNumberFormat="1" applyFont="1" applyBorder="1" applyAlignment="1">
      <alignment horizontal="center" vertical="center"/>
    </xf>
    <xf numFmtId="0" fontId="6" fillId="0" borderId="45" xfId="0" applyNumberFormat="1" applyFont="1" applyBorder="1" applyAlignment="1">
      <alignment horizontal="center" vertical="center"/>
    </xf>
    <xf numFmtId="0" fontId="6" fillId="0" borderId="23" xfId="0" applyNumberFormat="1" applyFont="1" applyBorder="1" applyAlignment="1">
      <alignment horizontal="center" vertical="center"/>
    </xf>
    <xf numFmtId="0" fontId="10" fillId="5" borderId="3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39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0" fontId="5" fillId="4" borderId="3" xfId="0" applyNumberFormat="1" applyFont="1" applyFill="1" applyBorder="1" applyAlignment="1">
      <alignment horizontal="center" vertical="center"/>
    </xf>
    <xf numFmtId="0" fontId="6" fillId="4" borderId="3" xfId="0" applyNumberFormat="1" applyFont="1" applyFill="1" applyBorder="1" applyAlignment="1">
      <alignment horizontal="center" vertical="center"/>
    </xf>
    <xf numFmtId="0" fontId="6" fillId="4" borderId="38" xfId="0" applyNumberFormat="1" applyFont="1" applyFill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5" fillId="4" borderId="29" xfId="0" applyNumberFormat="1" applyFont="1" applyFill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>
      <alignment horizontal="center" vertical="center"/>
    </xf>
    <xf numFmtId="0" fontId="3" fillId="0" borderId="43" xfId="0" applyNumberFormat="1" applyFont="1" applyBorder="1" applyAlignment="1">
      <alignment horizontal="center" vertical="center"/>
    </xf>
    <xf numFmtId="0" fontId="6" fillId="0" borderId="4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6" fillId="0" borderId="47" xfId="0" applyNumberFormat="1" applyFont="1" applyBorder="1" applyAlignment="1">
      <alignment horizontal="center" vertical="center"/>
    </xf>
    <xf numFmtId="0" fontId="6" fillId="4" borderId="47" xfId="0" applyNumberFormat="1" applyFont="1" applyFill="1" applyBorder="1" applyAlignment="1">
      <alignment horizontal="center" vertical="center"/>
    </xf>
    <xf numFmtId="0" fontId="6" fillId="0" borderId="47" xfId="0" applyNumberFormat="1" applyFont="1" applyFill="1" applyBorder="1" applyAlignment="1">
      <alignment horizontal="center" vertical="center"/>
    </xf>
    <xf numFmtId="0" fontId="5" fillId="4" borderId="47" xfId="0" applyNumberFormat="1" applyFont="1" applyFill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6" fillId="0" borderId="49" xfId="0" applyNumberFormat="1" applyFont="1" applyBorder="1" applyAlignment="1">
      <alignment horizontal="center" vertical="center"/>
    </xf>
    <xf numFmtId="0" fontId="6" fillId="4" borderId="48" xfId="0" applyNumberFormat="1" applyFont="1" applyFill="1" applyBorder="1" applyAlignment="1">
      <alignment horizontal="center" vertical="center"/>
    </xf>
    <xf numFmtId="0" fontId="6" fillId="0" borderId="53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NumberFormat="1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3" fillId="5" borderId="1" xfId="0" applyNumberFormat="1" applyFont="1" applyFill="1" applyBorder="1" applyAlignment="1">
      <alignment horizontal="center" vertical="center"/>
    </xf>
    <xf numFmtId="0" fontId="3" fillId="5" borderId="8" xfId="0" applyNumberFormat="1" applyFont="1" applyFill="1" applyBorder="1" applyAlignment="1">
      <alignment horizontal="center" vertical="center"/>
    </xf>
    <xf numFmtId="0" fontId="3" fillId="5" borderId="24" xfId="0" applyNumberFormat="1" applyFont="1" applyFill="1" applyBorder="1" applyAlignment="1">
      <alignment horizontal="center" vertical="center"/>
    </xf>
    <xf numFmtId="0" fontId="3" fillId="5" borderId="3" xfId="0" applyNumberFormat="1" applyFont="1" applyFill="1" applyBorder="1" applyAlignment="1">
      <alignment horizontal="center" vertical="center"/>
    </xf>
    <xf numFmtId="0" fontId="3" fillId="5" borderId="47" xfId="0" applyFont="1" applyFill="1" applyBorder="1" applyAlignment="1">
      <alignment horizontal="center" vertical="center"/>
    </xf>
    <xf numFmtId="0" fontId="3" fillId="5" borderId="48" xfId="0" applyFont="1" applyFill="1" applyBorder="1" applyAlignment="1">
      <alignment horizontal="center" vertical="center"/>
    </xf>
    <xf numFmtId="0" fontId="3" fillId="5" borderId="47" xfId="0" applyNumberFormat="1" applyFont="1" applyFill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3" fillId="3" borderId="31" xfId="0" applyFont="1" applyFill="1" applyBorder="1" applyAlignment="1">
      <alignment vertical="center"/>
    </xf>
    <xf numFmtId="0" fontId="4" fillId="0" borderId="31" xfId="0" applyNumberFormat="1" applyFont="1" applyBorder="1" applyAlignment="1">
      <alignment horizontal="center" vertical="center"/>
    </xf>
    <xf numFmtId="0" fontId="4" fillId="0" borderId="62" xfId="0" applyNumberFormat="1" applyFont="1" applyBorder="1" applyAlignment="1">
      <alignment horizontal="center" vertical="center"/>
    </xf>
    <xf numFmtId="0" fontId="4" fillId="0" borderId="25" xfId="0" applyNumberFormat="1" applyFont="1" applyBorder="1" applyAlignment="1">
      <alignment horizontal="center" vertical="center"/>
    </xf>
    <xf numFmtId="0" fontId="4" fillId="0" borderId="14" xfId="0" applyNumberFormat="1" applyFont="1" applyBorder="1" applyAlignment="1">
      <alignment horizontal="center" vertical="center"/>
    </xf>
    <xf numFmtId="0" fontId="4" fillId="0" borderId="64" xfId="0" applyNumberFormat="1" applyFont="1" applyBorder="1" applyAlignment="1">
      <alignment horizontal="center" vertical="center"/>
    </xf>
    <xf numFmtId="0" fontId="4" fillId="0" borderId="55" xfId="0" applyNumberFormat="1" applyFont="1" applyBorder="1" applyAlignment="1">
      <alignment horizontal="center" vertical="center"/>
    </xf>
    <xf numFmtId="0" fontId="4" fillId="0" borderId="70" xfId="0" applyNumberFormat="1" applyFont="1" applyBorder="1" applyAlignment="1">
      <alignment horizontal="center" vertical="center"/>
    </xf>
    <xf numFmtId="0" fontId="4" fillId="0" borderId="68" xfId="0" applyNumberFormat="1" applyFont="1" applyBorder="1" applyAlignment="1">
      <alignment horizontal="center" vertical="center"/>
    </xf>
    <xf numFmtId="0" fontId="4" fillId="0" borderId="71" xfId="0" applyNumberFormat="1" applyFont="1" applyBorder="1" applyAlignment="1">
      <alignment horizontal="center" vertical="center"/>
    </xf>
    <xf numFmtId="0" fontId="4" fillId="0" borderId="72" xfId="0" applyNumberFormat="1" applyFont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58" xfId="0" applyFont="1" applyFill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4" fillId="0" borderId="69" xfId="0" applyNumberFormat="1" applyFont="1" applyBorder="1" applyAlignment="1">
      <alignment horizontal="center" vertical="center"/>
    </xf>
    <xf numFmtId="0" fontId="11" fillId="0" borderId="73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30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6" fillId="0" borderId="7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6" fillId="0" borderId="8" xfId="0" applyNumberFormat="1" applyFont="1" applyBorder="1" applyAlignment="1">
      <alignment horizontal="center" vertical="center"/>
    </xf>
    <xf numFmtId="0" fontId="6" fillId="4" borderId="8" xfId="0" applyNumberFormat="1" applyFont="1" applyFill="1" applyBorder="1" applyAlignment="1">
      <alignment horizontal="center" vertical="center"/>
    </xf>
    <xf numFmtId="0" fontId="6" fillId="4" borderId="40" xfId="0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NumberFormat="1" applyFont="1" applyBorder="1" applyAlignment="1">
      <alignment horizontal="center" vertical="center"/>
    </xf>
    <xf numFmtId="0" fontId="5" fillId="4" borderId="8" xfId="0" applyNumberFormat="1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0" fillId="5" borderId="8" xfId="0" applyNumberFormat="1" applyFont="1" applyFill="1" applyBorder="1" applyAlignment="1">
      <alignment horizontal="center" vertical="center"/>
    </xf>
    <xf numFmtId="0" fontId="6" fillId="0" borderId="41" xfId="0" applyNumberFormat="1" applyFont="1" applyBorder="1" applyAlignment="1">
      <alignment horizontal="center" vertical="center"/>
    </xf>
    <xf numFmtId="0" fontId="11" fillId="0" borderId="67" xfId="0" applyFont="1" applyBorder="1" applyAlignment="1">
      <alignment horizontal="center" vertical="center"/>
    </xf>
    <xf numFmtId="0" fontId="11" fillId="0" borderId="68" xfId="0" applyFont="1" applyBorder="1" applyAlignment="1">
      <alignment horizontal="center" vertical="center"/>
    </xf>
    <xf numFmtId="0" fontId="11" fillId="0" borderId="69" xfId="0" applyFont="1" applyBorder="1" applyAlignment="1">
      <alignment horizontal="center" vertical="center"/>
    </xf>
    <xf numFmtId="0" fontId="11" fillId="0" borderId="65" xfId="0" applyFont="1" applyBorder="1" applyAlignment="1">
      <alignment horizontal="center" vertical="center" textRotation="255"/>
    </xf>
    <xf numFmtId="0" fontId="11" fillId="0" borderId="66" xfId="0" applyFont="1" applyBorder="1" applyAlignment="1">
      <alignment horizontal="center" vertical="center" textRotation="255"/>
    </xf>
    <xf numFmtId="0" fontId="11" fillId="0" borderId="2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 textRotation="255"/>
    </xf>
    <xf numFmtId="0" fontId="11" fillId="0" borderId="1" xfId="0" applyFont="1" applyBorder="1" applyAlignment="1">
      <alignment horizontal="center" vertical="center" textRotation="255"/>
    </xf>
    <xf numFmtId="0" fontId="11" fillId="0" borderId="43" xfId="0" applyFont="1" applyBorder="1" applyAlignment="1">
      <alignment horizontal="center" vertical="center" textRotation="255"/>
    </xf>
    <xf numFmtId="0" fontId="11" fillId="0" borderId="3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6" fillId="0" borderId="11" xfId="0" applyNumberFormat="1" applyFont="1" applyBorder="1" applyAlignment="1">
      <alignment horizontal="center" vertical="center"/>
    </xf>
    <xf numFmtId="0" fontId="6" fillId="0" borderId="8" xfId="0" applyNumberFormat="1" applyFont="1" applyBorder="1" applyAlignment="1">
      <alignment horizontal="center" vertical="center"/>
    </xf>
    <xf numFmtId="0" fontId="6" fillId="4" borderId="11" xfId="0" applyNumberFormat="1" applyFont="1" applyFill="1" applyBorder="1" applyAlignment="1">
      <alignment horizontal="center" vertical="center"/>
    </xf>
    <xf numFmtId="0" fontId="6" fillId="4" borderId="8" xfId="0" applyNumberFormat="1" applyFont="1" applyFill="1" applyBorder="1" applyAlignment="1">
      <alignment horizontal="center" vertical="center"/>
    </xf>
    <xf numFmtId="0" fontId="6" fillId="4" borderId="58" xfId="0" applyNumberFormat="1" applyFont="1" applyFill="1" applyBorder="1" applyAlignment="1">
      <alignment horizontal="center" vertical="center"/>
    </xf>
    <xf numFmtId="0" fontId="6" fillId="4" borderId="40" xfId="0" applyNumberFormat="1" applyFont="1" applyFill="1" applyBorder="1" applyAlignment="1">
      <alignment horizontal="center" vertical="center"/>
    </xf>
    <xf numFmtId="0" fontId="6" fillId="0" borderId="59" xfId="0" applyNumberFormat="1" applyFont="1" applyBorder="1" applyAlignment="1">
      <alignment horizontal="center" vertical="center"/>
    </xf>
    <xf numFmtId="0" fontId="6" fillId="0" borderId="7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8" xfId="0" applyNumberFormat="1" applyFont="1" applyBorder="1" applyAlignment="1">
      <alignment horizontal="center" vertical="center"/>
    </xf>
    <xf numFmtId="0" fontId="5" fillId="4" borderId="11" xfId="0" applyNumberFormat="1" applyFont="1" applyFill="1" applyBorder="1" applyAlignment="1">
      <alignment horizontal="center" vertical="center"/>
    </xf>
    <xf numFmtId="0" fontId="5" fillId="4" borderId="8" xfId="0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61" xfId="0" applyNumberFormat="1" applyFont="1" applyBorder="1" applyAlignment="1">
      <alignment horizontal="center" vertical="center"/>
    </xf>
    <xf numFmtId="0" fontId="6" fillId="0" borderId="41" xfId="0" applyNumberFormat="1" applyFont="1" applyBorder="1" applyAlignment="1">
      <alignment horizontal="center" vertical="center"/>
    </xf>
    <xf numFmtId="0" fontId="11" fillId="0" borderId="74" xfId="0" applyFont="1" applyBorder="1" applyAlignment="1">
      <alignment horizontal="center" vertical="center" textRotation="255"/>
    </xf>
    <xf numFmtId="0" fontId="11" fillId="0" borderId="63" xfId="0" applyFont="1" applyBorder="1" applyAlignment="1">
      <alignment horizontal="center" vertical="center" textRotation="255"/>
    </xf>
    <xf numFmtId="0" fontId="11" fillId="0" borderId="13" xfId="0" applyFont="1" applyBorder="1" applyAlignment="1">
      <alignment horizontal="center" vertical="center" textRotation="255"/>
    </xf>
    <xf numFmtId="0" fontId="11" fillId="0" borderId="54" xfId="0" applyFont="1" applyBorder="1" applyAlignment="1">
      <alignment horizontal="center" vertical="center" textRotation="255"/>
    </xf>
    <xf numFmtId="0" fontId="11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0" fillId="5" borderId="11" xfId="0" applyNumberFormat="1" applyFont="1" applyFill="1" applyBorder="1" applyAlignment="1">
      <alignment horizontal="center" vertical="center"/>
    </xf>
    <xf numFmtId="0" fontId="10" fillId="5" borderId="8" xfId="0" applyNumberFormat="1" applyFont="1" applyFill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 textRotation="255"/>
    </xf>
    <xf numFmtId="0" fontId="12" fillId="3" borderId="16" xfId="0" applyFont="1" applyFill="1" applyBorder="1" applyAlignment="1">
      <alignment horizontal="center" vertical="center" textRotation="255"/>
    </xf>
    <xf numFmtId="0" fontId="12" fillId="3" borderId="60" xfId="0" applyFont="1" applyFill="1" applyBorder="1" applyAlignment="1">
      <alignment horizontal="center" vertical="center" textRotation="255"/>
    </xf>
    <xf numFmtId="0" fontId="12" fillId="3" borderId="20" xfId="0" applyFont="1" applyFill="1" applyBorder="1" applyAlignment="1">
      <alignment horizontal="center" vertical="center" textRotation="255"/>
    </xf>
    <xf numFmtId="0" fontId="11" fillId="3" borderId="61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58" xfId="0" applyFont="1" applyFill="1" applyBorder="1" applyAlignment="1">
      <alignment horizontal="center" vertical="center"/>
    </xf>
    <xf numFmtId="0" fontId="12" fillId="3" borderId="59" xfId="0" applyFont="1" applyFill="1" applyBorder="1" applyAlignment="1">
      <alignment horizontal="center" vertical="center" wrapText="1"/>
    </xf>
    <xf numFmtId="0" fontId="12" fillId="3" borderId="32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2" fillId="3" borderId="19" xfId="0" applyNumberFormat="1" applyFont="1" applyFill="1" applyBorder="1" applyAlignment="1">
      <alignment horizontal="center" vertical="center"/>
    </xf>
    <xf numFmtId="0" fontId="12" fillId="3" borderId="16" xfId="0" applyNumberFormat="1" applyFont="1" applyFill="1" applyBorder="1" applyAlignment="1">
      <alignment horizontal="center" vertical="center"/>
    </xf>
    <xf numFmtId="0" fontId="12" fillId="3" borderId="30" xfId="0" applyNumberFormat="1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 wrapText="1"/>
    </xf>
    <xf numFmtId="0" fontId="12" fillId="3" borderId="59" xfId="0" applyFont="1" applyFill="1" applyBorder="1" applyAlignment="1">
      <alignment horizontal="center" vertical="center" textRotation="255"/>
    </xf>
    <xf numFmtId="0" fontId="12" fillId="3" borderId="32" xfId="0" applyFont="1" applyFill="1" applyBorder="1" applyAlignment="1">
      <alignment horizontal="center" vertical="center" textRotation="255"/>
    </xf>
    <xf numFmtId="0" fontId="3" fillId="3" borderId="14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3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1" fillId="3" borderId="2" xfId="0" applyNumberFormat="1" applyFont="1" applyFill="1" applyBorder="1" applyAlignment="1">
      <alignment horizontal="center" vertical="center"/>
    </xf>
    <xf numFmtId="0" fontId="11" fillId="3" borderId="3" xfId="0" applyNumberFormat="1" applyFont="1" applyFill="1" applyBorder="1" applyAlignment="1">
      <alignment horizontal="center" vertical="center"/>
    </xf>
    <xf numFmtId="0" fontId="11" fillId="3" borderId="5" xfId="0" applyNumberFormat="1" applyFont="1" applyFill="1" applyBorder="1" applyAlignment="1">
      <alignment horizontal="center" vertical="center"/>
    </xf>
    <xf numFmtId="0" fontId="11" fillId="3" borderId="1" xfId="0" applyNumberFormat="1" applyFont="1" applyFill="1" applyBorder="1" applyAlignment="1">
      <alignment horizontal="center" vertical="center"/>
    </xf>
    <xf numFmtId="0" fontId="11" fillId="3" borderId="32" xfId="0" applyNumberFormat="1" applyFont="1" applyFill="1" applyBorder="1" applyAlignment="1">
      <alignment horizontal="center" vertical="center"/>
    </xf>
    <xf numFmtId="0" fontId="11" fillId="3" borderId="16" xfId="0" applyNumberFormat="1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6" xfId="0" applyNumberFormat="1" applyFont="1" applyBorder="1" applyAlignment="1">
      <alignment horizontal="center" vertical="center"/>
    </xf>
    <xf numFmtId="0" fontId="3" fillId="5" borderId="27" xfId="0" applyNumberFormat="1" applyFont="1" applyFill="1" applyBorder="1" applyAlignment="1">
      <alignment horizontal="center" vertical="center"/>
    </xf>
    <xf numFmtId="0" fontId="3" fillId="3" borderId="27" xfId="0" applyNumberFormat="1" applyFont="1" applyFill="1" applyBorder="1" applyAlignment="1">
      <alignment horizontal="center" vertical="center"/>
    </xf>
    <xf numFmtId="0" fontId="3" fillId="3" borderId="34" xfId="0" applyNumberFormat="1" applyFont="1" applyFill="1" applyBorder="1" applyAlignment="1">
      <alignment horizontal="center" vertical="center"/>
    </xf>
    <xf numFmtId="0" fontId="11" fillId="3" borderId="26" xfId="0" applyNumberFormat="1" applyFont="1" applyFill="1" applyBorder="1" applyAlignment="1">
      <alignment horizontal="center" vertical="center"/>
    </xf>
    <xf numFmtId="0" fontId="11" fillId="3" borderId="27" xfId="0" applyNumberFormat="1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1" fillId="3" borderId="29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11" fillId="3" borderId="35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0" fontId="11" fillId="3" borderId="30" xfId="0" applyFont="1" applyFill="1" applyBorder="1" applyAlignment="1">
      <alignment horizontal="center" vertical="center"/>
    </xf>
    <xf numFmtId="0" fontId="11" fillId="3" borderId="53" xfId="0" applyFont="1" applyFill="1" applyBorder="1" applyAlignment="1">
      <alignment horizontal="center" vertical="center"/>
    </xf>
    <xf numFmtId="0" fontId="11" fillId="3" borderId="50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0" fillId="5" borderId="21" xfId="0" applyNumberFormat="1" applyFont="1" applyFill="1" applyBorder="1" applyAlignment="1">
      <alignment horizontal="center" vertical="center"/>
    </xf>
    <xf numFmtId="0" fontId="11" fillId="3" borderId="57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11" fillId="3" borderId="33" xfId="0" applyFont="1" applyFill="1" applyBorder="1" applyAlignment="1">
      <alignment horizontal="center" vertical="center"/>
    </xf>
    <xf numFmtId="0" fontId="11" fillId="3" borderId="27" xfId="0" applyFont="1" applyFill="1" applyBorder="1" applyAlignment="1">
      <alignment horizontal="center" vertical="center"/>
    </xf>
    <xf numFmtId="0" fontId="11" fillId="3" borderId="26" xfId="0" applyFont="1" applyFill="1" applyBorder="1" applyAlignment="1">
      <alignment horizontal="center" vertical="center"/>
    </xf>
    <xf numFmtId="0" fontId="3" fillId="5" borderId="27" xfId="0" applyFont="1" applyFill="1" applyBorder="1" applyAlignment="1">
      <alignment horizontal="center" vertical="center"/>
    </xf>
    <xf numFmtId="0" fontId="7" fillId="2" borderId="56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8" fillId="2" borderId="21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66"/>
  <sheetViews>
    <sheetView tabSelected="1" zoomScale="130" zoomScaleNormal="130" workbookViewId="0">
      <pane ySplit="6" topLeftCell="A7" activePane="bottomLeft" state="frozen"/>
      <selection pane="bottomLeft" activeCell="R5" sqref="R5:S5"/>
    </sheetView>
  </sheetViews>
  <sheetFormatPr defaultRowHeight="9.9499999999999993" customHeight="1" x14ac:dyDescent="0.3"/>
  <cols>
    <col min="1" max="1" width="2" style="1" bestFit="1" customWidth="1"/>
    <col min="2" max="2" width="3.25" style="1" bestFit="1" customWidth="1"/>
    <col min="3" max="3" width="11.875" style="1" bestFit="1" customWidth="1"/>
    <col min="4" max="5" width="2.625" style="1" customWidth="1"/>
    <col min="6" max="6" width="10.875" style="1" bestFit="1" customWidth="1"/>
    <col min="7" max="8" width="2.625" style="1" customWidth="1"/>
    <col min="9" max="12" width="1.5" style="2" customWidth="1"/>
    <col min="13" max="38" width="1.5" style="3" customWidth="1"/>
    <col min="39" max="39" width="1.5" style="2" customWidth="1"/>
    <col min="40" max="40" width="2.875" style="1" customWidth="1"/>
    <col min="41" max="16384" width="9" style="1"/>
  </cols>
  <sheetData>
    <row r="1" spans="1:40" ht="17.25" x14ac:dyDescent="0.3">
      <c r="A1" s="267" t="s">
        <v>118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9" t="s">
        <v>122</v>
      </c>
      <c r="U1" s="269"/>
      <c r="V1" s="269"/>
      <c r="W1" s="269"/>
      <c r="X1" s="269"/>
      <c r="Y1" s="259"/>
      <c r="Z1" s="259"/>
      <c r="AA1" s="259"/>
      <c r="AB1" s="259"/>
      <c r="AC1" s="269" t="s">
        <v>121</v>
      </c>
      <c r="AD1" s="269"/>
      <c r="AE1" s="259"/>
      <c r="AF1" s="259"/>
      <c r="AG1" s="259"/>
      <c r="AH1" s="259"/>
      <c r="AI1" s="269" t="s">
        <v>120</v>
      </c>
      <c r="AJ1" s="269"/>
      <c r="AK1" s="259"/>
      <c r="AL1" s="259"/>
      <c r="AM1" s="259"/>
      <c r="AN1" s="7" t="s">
        <v>119</v>
      </c>
    </row>
    <row r="2" spans="1:40" ht="15" customHeight="1" x14ac:dyDescent="0.3">
      <c r="A2" s="260" t="s">
        <v>112</v>
      </c>
      <c r="B2" s="230"/>
      <c r="C2" s="261"/>
      <c r="D2" s="263" t="s">
        <v>116</v>
      </c>
      <c r="E2" s="264"/>
      <c r="F2" s="11"/>
      <c r="G2" s="265" t="s">
        <v>113</v>
      </c>
      <c r="H2" s="264"/>
      <c r="I2" s="266"/>
      <c r="J2" s="266"/>
      <c r="K2" s="266"/>
      <c r="L2" s="266"/>
      <c r="M2" s="266"/>
      <c r="N2" s="245" t="s">
        <v>114</v>
      </c>
      <c r="O2" s="246"/>
      <c r="P2" s="247" t="s">
        <v>110</v>
      </c>
      <c r="Q2" s="248"/>
      <c r="R2" s="248"/>
      <c r="S2" s="248"/>
      <c r="T2" s="244"/>
      <c r="U2" s="244"/>
      <c r="V2" s="244"/>
      <c r="W2" s="244"/>
      <c r="X2" s="244"/>
      <c r="Y2" s="245" t="s">
        <v>111</v>
      </c>
      <c r="Z2" s="245"/>
      <c r="AA2" s="244"/>
      <c r="AB2" s="244"/>
      <c r="AC2" s="245" t="s">
        <v>128</v>
      </c>
      <c r="AD2" s="246"/>
      <c r="AE2" s="247" t="s">
        <v>109</v>
      </c>
      <c r="AF2" s="248"/>
      <c r="AG2" s="248"/>
      <c r="AH2" s="248"/>
      <c r="AI2" s="244"/>
      <c r="AJ2" s="244"/>
      <c r="AK2" s="244"/>
      <c r="AL2" s="244"/>
      <c r="AM2" s="244"/>
      <c r="AN2" s="12" t="s">
        <v>92</v>
      </c>
    </row>
    <row r="3" spans="1:40" ht="15" customHeight="1" x14ac:dyDescent="0.3">
      <c r="A3" s="224"/>
      <c r="B3" s="225"/>
      <c r="C3" s="262"/>
      <c r="D3" s="249" t="s">
        <v>115</v>
      </c>
      <c r="E3" s="250"/>
      <c r="F3" s="255" t="s">
        <v>107</v>
      </c>
      <c r="G3" s="129">
        <v>12</v>
      </c>
      <c r="H3" s="136" t="s">
        <v>124</v>
      </c>
      <c r="I3" s="228" t="s">
        <v>103</v>
      </c>
      <c r="J3" s="230"/>
      <c r="K3" s="230"/>
      <c r="L3" s="230"/>
      <c r="M3" s="230"/>
      <c r="N3" s="230"/>
      <c r="O3" s="230"/>
      <c r="P3" s="231">
        <f>IF(AND(C5&gt;0,C5&lt;1302000),99,102)</f>
        <v>102</v>
      </c>
      <c r="Q3" s="231"/>
      <c r="R3" s="231" t="s">
        <v>124</v>
      </c>
      <c r="S3" s="232"/>
      <c r="T3" s="228" t="s">
        <v>106</v>
      </c>
      <c r="U3" s="230"/>
      <c r="V3" s="230"/>
      <c r="W3" s="230"/>
      <c r="X3" s="230"/>
      <c r="Y3" s="230"/>
      <c r="Z3" s="230"/>
      <c r="AA3" s="231">
        <f>IF(AND(C5&gt;0,C5&lt;1302000),126,123)-P3</f>
        <v>21</v>
      </c>
      <c r="AB3" s="231"/>
      <c r="AC3" s="231" t="s">
        <v>124</v>
      </c>
      <c r="AD3" s="232"/>
      <c r="AE3" s="233" t="s">
        <v>102</v>
      </c>
      <c r="AF3" s="234"/>
      <c r="AG3" s="234"/>
      <c r="AH3" s="234"/>
      <c r="AI3" s="231">
        <f>G3+P3+AA3+G5+P5+AA5</f>
        <v>165</v>
      </c>
      <c r="AJ3" s="231"/>
      <c r="AK3" s="231"/>
      <c r="AL3" s="231"/>
      <c r="AM3" s="231"/>
      <c r="AN3" s="113" t="s">
        <v>124</v>
      </c>
    </row>
    <row r="4" spans="1:40" ht="15" customHeight="1" x14ac:dyDescent="0.3">
      <c r="A4" s="224"/>
      <c r="B4" s="225"/>
      <c r="C4" s="262"/>
      <c r="D4" s="251"/>
      <c r="E4" s="252"/>
      <c r="F4" s="256"/>
      <c r="G4" s="133"/>
      <c r="H4" s="132" t="s">
        <v>101</v>
      </c>
      <c r="I4" s="257"/>
      <c r="J4" s="258"/>
      <c r="K4" s="258"/>
      <c r="L4" s="258"/>
      <c r="M4" s="258"/>
      <c r="N4" s="258"/>
      <c r="O4" s="258"/>
      <c r="P4" s="239"/>
      <c r="Q4" s="239"/>
      <c r="R4" s="240" t="s">
        <v>130</v>
      </c>
      <c r="S4" s="241"/>
      <c r="T4" s="257"/>
      <c r="U4" s="258"/>
      <c r="V4" s="258"/>
      <c r="W4" s="258"/>
      <c r="X4" s="258"/>
      <c r="Y4" s="258"/>
      <c r="Z4" s="258"/>
      <c r="AA4" s="239"/>
      <c r="AB4" s="239"/>
      <c r="AC4" s="240" t="s">
        <v>125</v>
      </c>
      <c r="AD4" s="241"/>
      <c r="AE4" s="235"/>
      <c r="AF4" s="236"/>
      <c r="AG4" s="236"/>
      <c r="AH4" s="236"/>
      <c r="AI4" s="242">
        <f>G4+P4+AA4+G6+P6+AA6</f>
        <v>0</v>
      </c>
      <c r="AJ4" s="242"/>
      <c r="AK4" s="242"/>
      <c r="AL4" s="242"/>
      <c r="AM4" s="242"/>
      <c r="AN4" s="222" t="s">
        <v>101</v>
      </c>
    </row>
    <row r="5" spans="1:40" ht="15" customHeight="1" x14ac:dyDescent="0.3">
      <c r="A5" s="224" t="s">
        <v>117</v>
      </c>
      <c r="B5" s="225"/>
      <c r="C5" s="226"/>
      <c r="D5" s="251"/>
      <c r="E5" s="252"/>
      <c r="F5" s="228" t="s">
        <v>108</v>
      </c>
      <c r="G5" s="129">
        <f>IF(AND(C5&gt;1202000,C5&lt;1302000),12,11)</f>
        <v>11</v>
      </c>
      <c r="H5" s="136" t="s">
        <v>124</v>
      </c>
      <c r="I5" s="228" t="s">
        <v>104</v>
      </c>
      <c r="J5" s="230"/>
      <c r="K5" s="230"/>
      <c r="L5" s="230"/>
      <c r="M5" s="230"/>
      <c r="N5" s="230"/>
      <c r="O5" s="230"/>
      <c r="P5" s="231">
        <f>IF(AND(C5&gt;1202000,C5&lt;1302000),12,(IF(AND(C5&gt;0,C5&lt;1202000),0,9)))</f>
        <v>9</v>
      </c>
      <c r="Q5" s="231"/>
      <c r="R5" s="231" t="s">
        <v>124</v>
      </c>
      <c r="S5" s="232"/>
      <c r="T5" s="228" t="s">
        <v>105</v>
      </c>
      <c r="U5" s="230"/>
      <c r="V5" s="230"/>
      <c r="W5" s="230"/>
      <c r="X5" s="230"/>
      <c r="Y5" s="230"/>
      <c r="Z5" s="230"/>
      <c r="AA5" s="231">
        <f>IF(AND(C5&gt;0,C5&lt;1102000),170,(IF(AND(C5&gt;0,C5&lt;1302000),166,165)))-G3-P3-AA3-G5-P5</f>
        <v>10</v>
      </c>
      <c r="AB5" s="231"/>
      <c r="AC5" s="231" t="s">
        <v>124</v>
      </c>
      <c r="AD5" s="232"/>
      <c r="AE5" s="235"/>
      <c r="AF5" s="236"/>
      <c r="AG5" s="236"/>
      <c r="AH5" s="236"/>
      <c r="AI5" s="242"/>
      <c r="AJ5" s="242"/>
      <c r="AK5" s="242"/>
      <c r="AL5" s="242"/>
      <c r="AM5" s="242"/>
      <c r="AN5" s="222"/>
    </row>
    <row r="6" spans="1:40" ht="15" customHeight="1" thickBot="1" x14ac:dyDescent="0.35">
      <c r="A6" s="217"/>
      <c r="B6" s="218"/>
      <c r="C6" s="227"/>
      <c r="D6" s="253"/>
      <c r="E6" s="254"/>
      <c r="F6" s="229"/>
      <c r="G6" s="135"/>
      <c r="H6" s="134" t="s">
        <v>101</v>
      </c>
      <c r="I6" s="229"/>
      <c r="J6" s="218"/>
      <c r="K6" s="218"/>
      <c r="L6" s="218"/>
      <c r="M6" s="218"/>
      <c r="N6" s="218"/>
      <c r="O6" s="218"/>
      <c r="P6" s="215"/>
      <c r="Q6" s="215"/>
      <c r="R6" s="213" t="s">
        <v>125</v>
      </c>
      <c r="S6" s="214"/>
      <c r="T6" s="229"/>
      <c r="U6" s="218"/>
      <c r="V6" s="218"/>
      <c r="W6" s="218"/>
      <c r="X6" s="218"/>
      <c r="Y6" s="218"/>
      <c r="Z6" s="218"/>
      <c r="AA6" s="215"/>
      <c r="AB6" s="215"/>
      <c r="AC6" s="213" t="s">
        <v>100</v>
      </c>
      <c r="AD6" s="214"/>
      <c r="AE6" s="237"/>
      <c r="AF6" s="238"/>
      <c r="AG6" s="238"/>
      <c r="AH6" s="238"/>
      <c r="AI6" s="243"/>
      <c r="AJ6" s="243"/>
      <c r="AK6" s="243"/>
      <c r="AL6" s="243"/>
      <c r="AM6" s="243"/>
      <c r="AN6" s="223"/>
    </row>
    <row r="8" spans="1:40" s="94" customFormat="1" ht="9.9499999999999993" customHeight="1" x14ac:dyDescent="0.3">
      <c r="A8" s="93" t="s">
        <v>127</v>
      </c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</row>
    <row r="9" spans="1:40" s="94" customFormat="1" ht="9.9499999999999993" customHeight="1" thickBot="1" x14ac:dyDescent="0.35">
      <c r="A9" s="93" t="s">
        <v>126</v>
      </c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</row>
    <row r="10" spans="1:40" ht="11.25" customHeight="1" x14ac:dyDescent="0.3">
      <c r="A10" s="216" t="s">
        <v>95</v>
      </c>
      <c r="B10" s="204" t="s">
        <v>96</v>
      </c>
      <c r="C10" s="204" t="s">
        <v>75</v>
      </c>
      <c r="D10" s="204" t="s">
        <v>74</v>
      </c>
      <c r="E10" s="204"/>
      <c r="F10" s="219" t="s">
        <v>85</v>
      </c>
      <c r="G10" s="204" t="s">
        <v>74</v>
      </c>
      <c r="H10" s="205"/>
      <c r="I10" s="220" t="s">
        <v>91</v>
      </c>
      <c r="J10" s="199" t="s">
        <v>92</v>
      </c>
      <c r="K10" s="199" t="s">
        <v>93</v>
      </c>
      <c r="L10" s="201" t="s">
        <v>94</v>
      </c>
      <c r="M10" s="203" t="s">
        <v>90</v>
      </c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  <c r="AC10" s="204"/>
      <c r="AD10" s="204"/>
      <c r="AE10" s="204"/>
      <c r="AF10" s="204"/>
      <c r="AG10" s="204"/>
      <c r="AH10" s="204"/>
      <c r="AI10" s="204"/>
      <c r="AJ10" s="204"/>
      <c r="AK10" s="204"/>
      <c r="AL10" s="205"/>
      <c r="AM10" s="206" t="s">
        <v>89</v>
      </c>
      <c r="AN10" s="208" t="s">
        <v>98</v>
      </c>
    </row>
    <row r="11" spans="1:40" ht="11.25" customHeight="1" thickBot="1" x14ac:dyDescent="0.35">
      <c r="A11" s="217"/>
      <c r="B11" s="218"/>
      <c r="C11" s="218"/>
      <c r="D11" s="130" t="s">
        <v>48</v>
      </c>
      <c r="E11" s="130" t="s">
        <v>73</v>
      </c>
      <c r="F11" s="218"/>
      <c r="G11" s="130" t="s">
        <v>48</v>
      </c>
      <c r="H11" s="131" t="s">
        <v>49</v>
      </c>
      <c r="I11" s="221"/>
      <c r="J11" s="200"/>
      <c r="K11" s="200"/>
      <c r="L11" s="202"/>
      <c r="M11" s="210" t="s">
        <v>77</v>
      </c>
      <c r="N11" s="211"/>
      <c r="O11" s="211"/>
      <c r="P11" s="211"/>
      <c r="Q11" s="211"/>
      <c r="R11" s="211"/>
      <c r="S11" s="211" t="s">
        <v>86</v>
      </c>
      <c r="T11" s="211"/>
      <c r="U11" s="211"/>
      <c r="V11" s="211"/>
      <c r="W11" s="211"/>
      <c r="X11" s="211"/>
      <c r="Y11" s="211"/>
      <c r="Z11" s="211"/>
      <c r="AA11" s="211"/>
      <c r="AB11" s="211"/>
      <c r="AC11" s="211" t="s">
        <v>87</v>
      </c>
      <c r="AD11" s="211"/>
      <c r="AE11" s="211"/>
      <c r="AF11" s="211"/>
      <c r="AG11" s="211"/>
      <c r="AH11" s="211"/>
      <c r="AI11" s="211" t="s">
        <v>88</v>
      </c>
      <c r="AJ11" s="211"/>
      <c r="AK11" s="211"/>
      <c r="AL11" s="212"/>
      <c r="AM11" s="207"/>
      <c r="AN11" s="209"/>
    </row>
    <row r="12" spans="1:40" ht="11.25" customHeight="1" x14ac:dyDescent="0.3">
      <c r="A12" s="187" t="s">
        <v>80</v>
      </c>
      <c r="B12" s="191" t="s">
        <v>76</v>
      </c>
      <c r="C12" s="192" t="s">
        <v>0</v>
      </c>
      <c r="D12" s="193"/>
      <c r="E12" s="193"/>
      <c r="F12" s="151" t="s">
        <v>30</v>
      </c>
      <c r="G12" s="124"/>
      <c r="H12" s="125"/>
      <c r="I12" s="195">
        <v>1</v>
      </c>
      <c r="J12" s="181">
        <v>2</v>
      </c>
      <c r="K12" s="181">
        <v>4</v>
      </c>
      <c r="L12" s="183">
        <v>3</v>
      </c>
      <c r="M12" s="185">
        <v>1</v>
      </c>
      <c r="N12" s="169">
        <v>2</v>
      </c>
      <c r="O12" s="169">
        <v>3</v>
      </c>
      <c r="P12" s="169">
        <v>4</v>
      </c>
      <c r="Q12" s="169">
        <v>5</v>
      </c>
      <c r="R12" s="169">
        <v>6</v>
      </c>
      <c r="S12" s="179" t="str">
        <f>IF(OR(D12&lt;&gt;"",G12&lt;&gt;"",G13&lt;&gt;""),"●","○")</f>
        <v>○</v>
      </c>
      <c r="T12" s="171">
        <v>8</v>
      </c>
      <c r="U12" s="171">
        <v>9</v>
      </c>
      <c r="V12" s="171">
        <v>10</v>
      </c>
      <c r="W12" s="171">
        <v>11</v>
      </c>
      <c r="X12" s="171">
        <v>12</v>
      </c>
      <c r="Y12" s="171">
        <v>13</v>
      </c>
      <c r="Z12" s="171">
        <v>14</v>
      </c>
      <c r="AA12" s="171">
        <v>15</v>
      </c>
      <c r="AB12" s="171">
        <v>16</v>
      </c>
      <c r="AC12" s="169">
        <v>17</v>
      </c>
      <c r="AD12" s="169">
        <v>18</v>
      </c>
      <c r="AE12" s="169">
        <v>19</v>
      </c>
      <c r="AF12" s="177" t="str">
        <f>IF(OR(D12&lt;&gt;"",G12&lt;&gt;"",G13&lt;&gt;""),"●","○")</f>
        <v>○</v>
      </c>
      <c r="AG12" s="169">
        <v>21</v>
      </c>
      <c r="AH12" s="169">
        <v>22</v>
      </c>
      <c r="AI12" s="171">
        <v>23</v>
      </c>
      <c r="AJ12" s="171">
        <v>24</v>
      </c>
      <c r="AK12" s="171">
        <v>25</v>
      </c>
      <c r="AL12" s="173">
        <v>26</v>
      </c>
      <c r="AM12" s="175">
        <f t="shared" ref="AM12" si="0">COUNTIF(M12:AL12,"●") + COUNTIF(M12:AL12,"○")</f>
        <v>2</v>
      </c>
      <c r="AN12" s="126">
        <f>IF(D12&lt;&gt;"",3,0)+IF(G12&lt;&gt;"",3,0)</f>
        <v>0</v>
      </c>
    </row>
    <row r="13" spans="1:40" ht="11.25" customHeight="1" x14ac:dyDescent="0.3">
      <c r="A13" s="188"/>
      <c r="B13" s="161"/>
      <c r="C13" s="161"/>
      <c r="D13" s="194"/>
      <c r="E13" s="194"/>
      <c r="F13" s="139" t="s">
        <v>99</v>
      </c>
      <c r="G13" s="133"/>
      <c r="H13" s="60"/>
      <c r="I13" s="196"/>
      <c r="J13" s="182"/>
      <c r="K13" s="182"/>
      <c r="L13" s="184"/>
      <c r="M13" s="186"/>
      <c r="N13" s="170"/>
      <c r="O13" s="170"/>
      <c r="P13" s="170"/>
      <c r="Q13" s="170"/>
      <c r="R13" s="170"/>
      <c r="S13" s="180"/>
      <c r="T13" s="172"/>
      <c r="U13" s="172"/>
      <c r="V13" s="172"/>
      <c r="W13" s="172"/>
      <c r="X13" s="172"/>
      <c r="Y13" s="172"/>
      <c r="Z13" s="172"/>
      <c r="AA13" s="172"/>
      <c r="AB13" s="172"/>
      <c r="AC13" s="170"/>
      <c r="AD13" s="170"/>
      <c r="AE13" s="170"/>
      <c r="AF13" s="178"/>
      <c r="AG13" s="170"/>
      <c r="AH13" s="170"/>
      <c r="AI13" s="172"/>
      <c r="AJ13" s="172"/>
      <c r="AK13" s="172"/>
      <c r="AL13" s="174"/>
      <c r="AM13" s="176"/>
      <c r="AN13" s="115">
        <f>IF(G13&lt;&gt;"",3,0)</f>
        <v>0</v>
      </c>
    </row>
    <row r="14" spans="1:40" ht="11.25" customHeight="1" x14ac:dyDescent="0.3">
      <c r="A14" s="189"/>
      <c r="B14" s="162" t="s">
        <v>77</v>
      </c>
      <c r="C14" s="141" t="s">
        <v>1</v>
      </c>
      <c r="D14" s="49"/>
      <c r="E14" s="49"/>
      <c r="F14" s="141" t="s">
        <v>31</v>
      </c>
      <c r="G14" s="8"/>
      <c r="H14" s="10"/>
      <c r="I14" s="50">
        <v>1</v>
      </c>
      <c r="J14" s="51">
        <v>1</v>
      </c>
      <c r="K14" s="51">
        <v>3</v>
      </c>
      <c r="L14" s="52">
        <v>3</v>
      </c>
      <c r="M14" s="53" t="str">
        <f>IF($D$14&lt;&gt;"","●","○")</f>
        <v>○</v>
      </c>
      <c r="N14" s="31">
        <v>2</v>
      </c>
      <c r="O14" s="31">
        <v>3</v>
      </c>
      <c r="P14" s="54" t="str">
        <f>IF($D$14&lt;&gt;"","●","○")</f>
        <v>○</v>
      </c>
      <c r="Q14" s="54" t="str">
        <f>IF($D$14&lt;&gt;"","●","○")</f>
        <v>○</v>
      </c>
      <c r="R14" s="31">
        <v>6</v>
      </c>
      <c r="S14" s="38">
        <v>7</v>
      </c>
      <c r="T14" s="38">
        <v>8</v>
      </c>
      <c r="U14" s="38">
        <v>9</v>
      </c>
      <c r="V14" s="38">
        <v>10</v>
      </c>
      <c r="W14" s="38">
        <v>11</v>
      </c>
      <c r="X14" s="38">
        <v>12</v>
      </c>
      <c r="Y14" s="38">
        <v>13</v>
      </c>
      <c r="Z14" s="38">
        <v>14</v>
      </c>
      <c r="AA14" s="38">
        <v>15</v>
      </c>
      <c r="AB14" s="38">
        <v>16</v>
      </c>
      <c r="AC14" s="31">
        <v>17</v>
      </c>
      <c r="AD14" s="31">
        <v>18</v>
      </c>
      <c r="AE14" s="31">
        <v>19</v>
      </c>
      <c r="AF14" s="31">
        <v>20</v>
      </c>
      <c r="AG14" s="31">
        <v>21</v>
      </c>
      <c r="AH14" s="31">
        <v>22</v>
      </c>
      <c r="AI14" s="38">
        <v>23</v>
      </c>
      <c r="AJ14" s="38">
        <v>24</v>
      </c>
      <c r="AK14" s="38">
        <v>25</v>
      </c>
      <c r="AL14" s="55">
        <v>26</v>
      </c>
      <c r="AM14" s="56">
        <f>COUNTIF(M14:AL14,"●") + COUNTIF(M14:AL14,"○")</f>
        <v>3</v>
      </c>
      <c r="AN14" s="116">
        <f>IF(D14&lt;&gt;"",3,0)+IF(G14&lt;&gt;"",3,0)</f>
        <v>0</v>
      </c>
    </row>
    <row r="15" spans="1:40" ht="11.25" customHeight="1" x14ac:dyDescent="0.3">
      <c r="A15" s="189"/>
      <c r="B15" s="163"/>
      <c r="C15" s="138" t="s">
        <v>29</v>
      </c>
      <c r="D15" s="13"/>
      <c r="E15" s="13"/>
      <c r="F15" s="138" t="s">
        <v>31</v>
      </c>
      <c r="G15" s="4"/>
      <c r="H15" s="21"/>
      <c r="I15" s="24">
        <v>2</v>
      </c>
      <c r="J15" s="25">
        <v>2</v>
      </c>
      <c r="K15" s="25">
        <v>3</v>
      </c>
      <c r="L15" s="26">
        <v>3</v>
      </c>
      <c r="M15" s="22" t="str">
        <f>IF($D$15&lt;&gt;"","●","○")</f>
        <v>○</v>
      </c>
      <c r="N15" s="14" t="str">
        <f>IF($D$15&lt;&gt;"","●","○")</f>
        <v>○</v>
      </c>
      <c r="O15" s="14" t="str">
        <f>IF($D$15&lt;&gt;"","●","○")</f>
        <v>○</v>
      </c>
      <c r="P15" s="15">
        <v>4</v>
      </c>
      <c r="Q15" s="15">
        <v>5</v>
      </c>
      <c r="R15" s="15">
        <v>6</v>
      </c>
      <c r="S15" s="16">
        <v>7</v>
      </c>
      <c r="T15" s="16">
        <v>8</v>
      </c>
      <c r="U15" s="16">
        <v>9</v>
      </c>
      <c r="V15" s="16">
        <v>10</v>
      </c>
      <c r="W15" s="16">
        <v>11</v>
      </c>
      <c r="X15" s="16">
        <v>12</v>
      </c>
      <c r="Y15" s="16">
        <v>13</v>
      </c>
      <c r="Z15" s="16">
        <v>14</v>
      </c>
      <c r="AA15" s="16">
        <v>15</v>
      </c>
      <c r="AB15" s="16">
        <v>16</v>
      </c>
      <c r="AC15" s="15">
        <v>17</v>
      </c>
      <c r="AD15" s="15">
        <v>18</v>
      </c>
      <c r="AE15" s="15">
        <v>19</v>
      </c>
      <c r="AF15" s="15">
        <v>20</v>
      </c>
      <c r="AG15" s="15">
        <v>21</v>
      </c>
      <c r="AH15" s="15">
        <v>22</v>
      </c>
      <c r="AI15" s="16">
        <v>23</v>
      </c>
      <c r="AJ15" s="16">
        <v>24</v>
      </c>
      <c r="AK15" s="16">
        <v>25</v>
      </c>
      <c r="AL15" s="28">
        <v>26</v>
      </c>
      <c r="AM15" s="30">
        <f t="shared" ref="AM15:AM65" si="1">COUNTIF(M15:AL15,"●") + COUNTIF(M15:AL15,"○")</f>
        <v>3</v>
      </c>
      <c r="AN15" s="117">
        <f t="shared" ref="AN15:AN65" si="2">IF(D15&lt;&gt;"",3,0)+IF(G15&lt;&gt;"",3,0)</f>
        <v>0</v>
      </c>
    </row>
    <row r="16" spans="1:40" ht="11.25" customHeight="1" x14ac:dyDescent="0.3">
      <c r="A16" s="189"/>
      <c r="B16" s="163"/>
      <c r="C16" s="138" t="s">
        <v>2</v>
      </c>
      <c r="D16" s="13"/>
      <c r="E16" s="13"/>
      <c r="F16" s="138" t="s">
        <v>31</v>
      </c>
      <c r="G16" s="4"/>
      <c r="H16" s="21"/>
      <c r="I16" s="24">
        <v>2</v>
      </c>
      <c r="J16" s="25">
        <v>1</v>
      </c>
      <c r="K16" s="25">
        <v>3</v>
      </c>
      <c r="L16" s="26">
        <v>3</v>
      </c>
      <c r="M16" s="22" t="str">
        <f>IF($D$16&lt;&gt;"","●","○")</f>
        <v>○</v>
      </c>
      <c r="N16" s="14" t="str">
        <f>IF($D$16&lt;&gt;"","●","○")</f>
        <v>○</v>
      </c>
      <c r="O16" s="15">
        <v>3</v>
      </c>
      <c r="P16" s="15">
        <v>4</v>
      </c>
      <c r="Q16" s="15">
        <v>5</v>
      </c>
      <c r="R16" s="15">
        <v>6</v>
      </c>
      <c r="S16" s="16">
        <v>7</v>
      </c>
      <c r="T16" s="16">
        <v>8</v>
      </c>
      <c r="U16" s="16">
        <v>9</v>
      </c>
      <c r="V16" s="16">
        <v>10</v>
      </c>
      <c r="W16" s="16">
        <v>11</v>
      </c>
      <c r="X16" s="16">
        <v>12</v>
      </c>
      <c r="Y16" s="16">
        <v>13</v>
      </c>
      <c r="Z16" s="16">
        <v>14</v>
      </c>
      <c r="AA16" s="16">
        <v>15</v>
      </c>
      <c r="AB16" s="16">
        <v>16</v>
      </c>
      <c r="AC16" s="15">
        <v>17</v>
      </c>
      <c r="AD16" s="15">
        <v>18</v>
      </c>
      <c r="AE16" s="15">
        <v>19</v>
      </c>
      <c r="AF16" s="15">
        <v>20</v>
      </c>
      <c r="AG16" s="15">
        <v>21</v>
      </c>
      <c r="AH16" s="15">
        <v>22</v>
      </c>
      <c r="AI16" s="16">
        <v>23</v>
      </c>
      <c r="AJ16" s="16">
        <v>24</v>
      </c>
      <c r="AK16" s="16">
        <v>25</v>
      </c>
      <c r="AL16" s="28">
        <v>26</v>
      </c>
      <c r="AM16" s="30">
        <f t="shared" si="1"/>
        <v>2</v>
      </c>
      <c r="AN16" s="117">
        <f t="shared" si="2"/>
        <v>0</v>
      </c>
    </row>
    <row r="17" spans="1:40" ht="11.25" customHeight="1" x14ac:dyDescent="0.3">
      <c r="A17" s="189"/>
      <c r="B17" s="163"/>
      <c r="C17" s="138" t="s">
        <v>3</v>
      </c>
      <c r="D17" s="13"/>
      <c r="E17" s="13"/>
      <c r="F17" s="138" t="s">
        <v>32</v>
      </c>
      <c r="G17" s="5"/>
      <c r="H17" s="47"/>
      <c r="I17" s="24">
        <v>2</v>
      </c>
      <c r="J17" s="25">
        <v>2</v>
      </c>
      <c r="K17" s="25">
        <v>3</v>
      </c>
      <c r="L17" s="26">
        <v>3</v>
      </c>
      <c r="M17" s="23">
        <v>1</v>
      </c>
      <c r="N17" s="15">
        <v>2</v>
      </c>
      <c r="O17" s="15">
        <v>3</v>
      </c>
      <c r="P17" s="14" t="str">
        <f>IF(OR($D$17&lt;&gt;"",$G$17&lt;&gt;""),"●","○")</f>
        <v>○</v>
      </c>
      <c r="Q17" s="14" t="str">
        <f>IF(OR($D$17&lt;&gt;"",$G$17&lt;&gt;""),"●","○")</f>
        <v>○</v>
      </c>
      <c r="R17" s="15">
        <v>6</v>
      </c>
      <c r="S17" s="16">
        <v>7</v>
      </c>
      <c r="T17" s="16">
        <v>8</v>
      </c>
      <c r="U17" s="17" t="str">
        <f>IF(OR($D$17&lt;&gt;"",$G$17&lt;&gt;""),"●","○")</f>
        <v>○</v>
      </c>
      <c r="V17" s="16">
        <v>10</v>
      </c>
      <c r="W17" s="16">
        <v>11</v>
      </c>
      <c r="X17" s="16">
        <v>12</v>
      </c>
      <c r="Y17" s="16">
        <v>13</v>
      </c>
      <c r="Z17" s="16">
        <v>14</v>
      </c>
      <c r="AA17" s="16">
        <v>15</v>
      </c>
      <c r="AB17" s="16">
        <v>16</v>
      </c>
      <c r="AC17" s="15">
        <v>17</v>
      </c>
      <c r="AD17" s="15">
        <v>18</v>
      </c>
      <c r="AE17" s="15">
        <v>19</v>
      </c>
      <c r="AF17" s="15">
        <v>20</v>
      </c>
      <c r="AG17" s="15">
        <v>21</v>
      </c>
      <c r="AH17" s="15">
        <v>22</v>
      </c>
      <c r="AI17" s="16">
        <v>23</v>
      </c>
      <c r="AJ17" s="16">
        <v>24</v>
      </c>
      <c r="AK17" s="16">
        <v>25</v>
      </c>
      <c r="AL17" s="28">
        <v>26</v>
      </c>
      <c r="AM17" s="30">
        <f t="shared" si="1"/>
        <v>3</v>
      </c>
      <c r="AN17" s="117">
        <f t="shared" si="2"/>
        <v>0</v>
      </c>
    </row>
    <row r="18" spans="1:40" ht="11.25" customHeight="1" x14ac:dyDescent="0.3">
      <c r="A18" s="189"/>
      <c r="B18" s="163"/>
      <c r="C18" s="138" t="s">
        <v>4</v>
      </c>
      <c r="D18" s="13"/>
      <c r="E18" s="13"/>
      <c r="F18" s="138" t="s">
        <v>31</v>
      </c>
      <c r="G18" s="4"/>
      <c r="H18" s="21"/>
      <c r="I18" s="24">
        <v>3</v>
      </c>
      <c r="J18" s="25">
        <v>2</v>
      </c>
      <c r="K18" s="25">
        <v>3</v>
      </c>
      <c r="L18" s="26">
        <v>3</v>
      </c>
      <c r="M18" s="22" t="str">
        <f>IF($D$18&lt;&gt;"","●","○")</f>
        <v>○</v>
      </c>
      <c r="N18" s="15">
        <v>2</v>
      </c>
      <c r="O18" s="14" t="str">
        <f>IF($D$18&lt;&gt;"","●","○")</f>
        <v>○</v>
      </c>
      <c r="P18" s="15">
        <v>4</v>
      </c>
      <c r="Q18" s="15">
        <v>5</v>
      </c>
      <c r="R18" s="15">
        <v>6</v>
      </c>
      <c r="S18" s="16">
        <v>7</v>
      </c>
      <c r="T18" s="16">
        <v>8</v>
      </c>
      <c r="U18" s="16">
        <v>9</v>
      </c>
      <c r="V18" s="16">
        <v>10</v>
      </c>
      <c r="W18" s="16">
        <v>11</v>
      </c>
      <c r="X18" s="16">
        <v>12</v>
      </c>
      <c r="Y18" s="16">
        <v>13</v>
      </c>
      <c r="Z18" s="16">
        <v>14</v>
      </c>
      <c r="AA18" s="16">
        <v>15</v>
      </c>
      <c r="AB18" s="16">
        <v>16</v>
      </c>
      <c r="AC18" s="15">
        <v>17</v>
      </c>
      <c r="AD18" s="15">
        <v>18</v>
      </c>
      <c r="AE18" s="15">
        <v>19</v>
      </c>
      <c r="AF18" s="15">
        <v>20</v>
      </c>
      <c r="AG18" s="15">
        <v>21</v>
      </c>
      <c r="AH18" s="15">
        <v>22</v>
      </c>
      <c r="AI18" s="16">
        <v>23</v>
      </c>
      <c r="AJ18" s="16">
        <v>24</v>
      </c>
      <c r="AK18" s="16">
        <v>25</v>
      </c>
      <c r="AL18" s="28">
        <v>26</v>
      </c>
      <c r="AM18" s="30">
        <f t="shared" si="1"/>
        <v>2</v>
      </c>
      <c r="AN18" s="117">
        <f t="shared" si="2"/>
        <v>0</v>
      </c>
    </row>
    <row r="19" spans="1:40" ht="11.25" customHeight="1" x14ac:dyDescent="0.3">
      <c r="A19" s="189"/>
      <c r="B19" s="163"/>
      <c r="C19" s="138" t="s">
        <v>5</v>
      </c>
      <c r="D19" s="13"/>
      <c r="E19" s="13"/>
      <c r="F19" s="138" t="s">
        <v>31</v>
      </c>
      <c r="G19" s="4"/>
      <c r="H19" s="21"/>
      <c r="I19" s="24">
        <v>3</v>
      </c>
      <c r="J19" s="25">
        <v>2</v>
      </c>
      <c r="K19" s="25">
        <v>3</v>
      </c>
      <c r="L19" s="26">
        <v>3</v>
      </c>
      <c r="M19" s="23">
        <v>1</v>
      </c>
      <c r="N19" s="14" t="str">
        <f>IF($D$19&lt;&gt;"","●","○")</f>
        <v>○</v>
      </c>
      <c r="O19" s="15">
        <v>3</v>
      </c>
      <c r="P19" s="14" t="str">
        <f>IF($D$19&lt;&gt;"","●","○")</f>
        <v>○</v>
      </c>
      <c r="Q19" s="15">
        <v>5</v>
      </c>
      <c r="R19" s="15">
        <v>6</v>
      </c>
      <c r="S19" s="16">
        <v>7</v>
      </c>
      <c r="T19" s="16">
        <v>8</v>
      </c>
      <c r="U19" s="16">
        <v>9</v>
      </c>
      <c r="V19" s="16">
        <v>10</v>
      </c>
      <c r="W19" s="16">
        <v>11</v>
      </c>
      <c r="X19" s="16">
        <v>12</v>
      </c>
      <c r="Y19" s="16">
        <v>13</v>
      </c>
      <c r="Z19" s="16">
        <v>14</v>
      </c>
      <c r="AA19" s="16">
        <v>15</v>
      </c>
      <c r="AB19" s="16">
        <v>16</v>
      </c>
      <c r="AC19" s="15">
        <v>17</v>
      </c>
      <c r="AD19" s="15">
        <v>18</v>
      </c>
      <c r="AE19" s="15">
        <v>19</v>
      </c>
      <c r="AF19" s="15">
        <v>20</v>
      </c>
      <c r="AG19" s="15">
        <v>21</v>
      </c>
      <c r="AH19" s="15">
        <v>22</v>
      </c>
      <c r="AI19" s="16">
        <v>23</v>
      </c>
      <c r="AJ19" s="16">
        <v>24</v>
      </c>
      <c r="AK19" s="16">
        <v>25</v>
      </c>
      <c r="AL19" s="28">
        <v>26</v>
      </c>
      <c r="AM19" s="30">
        <f t="shared" si="1"/>
        <v>2</v>
      </c>
      <c r="AN19" s="117">
        <f t="shared" si="2"/>
        <v>0</v>
      </c>
    </row>
    <row r="20" spans="1:40" ht="11.25" customHeight="1" x14ac:dyDescent="0.3">
      <c r="A20" s="189"/>
      <c r="B20" s="164"/>
      <c r="C20" s="142" t="s">
        <v>6</v>
      </c>
      <c r="D20" s="41"/>
      <c r="E20" s="41"/>
      <c r="F20" s="142" t="s">
        <v>129</v>
      </c>
      <c r="G20" s="61"/>
      <c r="H20" s="62"/>
      <c r="I20" s="43">
        <v>3</v>
      </c>
      <c r="J20" s="44">
        <v>1</v>
      </c>
      <c r="K20" s="44">
        <v>3</v>
      </c>
      <c r="L20" s="45">
        <v>3</v>
      </c>
      <c r="M20" s="32">
        <v>1</v>
      </c>
      <c r="N20" s="33">
        <v>2</v>
      </c>
      <c r="O20" s="33">
        <v>3</v>
      </c>
      <c r="P20" s="33">
        <v>4</v>
      </c>
      <c r="Q20" s="33">
        <v>5</v>
      </c>
      <c r="R20" s="63" t="str">
        <f>IF(OR($D$20&lt;&gt;"",$G$20&lt;&gt;""),"●","○")</f>
        <v>○</v>
      </c>
      <c r="S20" s="34">
        <v>7</v>
      </c>
      <c r="T20" s="34">
        <v>8</v>
      </c>
      <c r="U20" s="34">
        <v>9</v>
      </c>
      <c r="V20" s="34">
        <v>10</v>
      </c>
      <c r="W20" s="34">
        <v>11</v>
      </c>
      <c r="X20" s="34">
        <v>12</v>
      </c>
      <c r="Y20" s="34">
        <v>13</v>
      </c>
      <c r="Z20" s="34">
        <v>14</v>
      </c>
      <c r="AA20" s="35" t="str">
        <f>IF(OR($D$20&lt;&gt;"",$G$20&lt;&gt;""),"●","○")</f>
        <v>○</v>
      </c>
      <c r="AB20" s="34">
        <v>16</v>
      </c>
      <c r="AC20" s="33">
        <v>17</v>
      </c>
      <c r="AD20" s="33">
        <v>18</v>
      </c>
      <c r="AE20" s="33">
        <v>19</v>
      </c>
      <c r="AF20" s="33">
        <v>20</v>
      </c>
      <c r="AG20" s="33">
        <v>21</v>
      </c>
      <c r="AH20" s="33">
        <v>22</v>
      </c>
      <c r="AI20" s="34">
        <v>23</v>
      </c>
      <c r="AJ20" s="34">
        <v>24</v>
      </c>
      <c r="AK20" s="34">
        <v>25</v>
      </c>
      <c r="AL20" s="36">
        <v>26</v>
      </c>
      <c r="AM20" s="64">
        <f t="shared" si="1"/>
        <v>2</v>
      </c>
      <c r="AN20" s="118">
        <f t="shared" si="2"/>
        <v>0</v>
      </c>
    </row>
    <row r="21" spans="1:40" ht="11.25" customHeight="1" x14ac:dyDescent="0.3">
      <c r="A21" s="189"/>
      <c r="B21" s="165" t="s">
        <v>78</v>
      </c>
      <c r="C21" s="140" t="s">
        <v>7</v>
      </c>
      <c r="D21" s="66"/>
      <c r="E21" s="66"/>
      <c r="F21" s="140" t="s">
        <v>33</v>
      </c>
      <c r="G21" s="58"/>
      <c r="H21" s="59"/>
      <c r="I21" s="67">
        <v>1</v>
      </c>
      <c r="J21" s="68">
        <v>1</v>
      </c>
      <c r="K21" s="68">
        <v>6</v>
      </c>
      <c r="L21" s="69">
        <v>3</v>
      </c>
      <c r="M21" s="70">
        <v>1</v>
      </c>
      <c r="N21" s="71">
        <v>2</v>
      </c>
      <c r="O21" s="71">
        <v>3</v>
      </c>
      <c r="P21" s="71">
        <v>4</v>
      </c>
      <c r="Q21" s="71">
        <v>5</v>
      </c>
      <c r="R21" s="71">
        <v>6</v>
      </c>
      <c r="S21" s="72" t="str">
        <f>IF(OR($D$21&lt;&gt;"",$G$21&lt;&gt;""),"●","○")</f>
        <v>○</v>
      </c>
      <c r="T21" s="72" t="str">
        <f>IF(OR($D$21&lt;&gt;"",$G$21&lt;&gt;""),"●","○")</f>
        <v>○</v>
      </c>
      <c r="U21" s="73">
        <v>9</v>
      </c>
      <c r="V21" s="73">
        <v>10</v>
      </c>
      <c r="W21" s="73">
        <v>11</v>
      </c>
      <c r="X21" s="73">
        <v>12</v>
      </c>
      <c r="Y21" s="73">
        <v>13</v>
      </c>
      <c r="Z21" s="73">
        <v>14</v>
      </c>
      <c r="AA21" s="73">
        <v>15</v>
      </c>
      <c r="AB21" s="73">
        <v>16</v>
      </c>
      <c r="AC21" s="71">
        <v>17</v>
      </c>
      <c r="AD21" s="71">
        <v>18</v>
      </c>
      <c r="AE21" s="71">
        <v>19</v>
      </c>
      <c r="AF21" s="71">
        <v>20</v>
      </c>
      <c r="AG21" s="71">
        <v>21</v>
      </c>
      <c r="AH21" s="71">
        <v>22</v>
      </c>
      <c r="AI21" s="73">
        <v>23</v>
      </c>
      <c r="AJ21" s="73">
        <v>24</v>
      </c>
      <c r="AK21" s="73">
        <v>25</v>
      </c>
      <c r="AL21" s="74">
        <v>26</v>
      </c>
      <c r="AM21" s="75">
        <f t="shared" si="1"/>
        <v>2</v>
      </c>
      <c r="AN21" s="114">
        <f t="shared" si="2"/>
        <v>0</v>
      </c>
    </row>
    <row r="22" spans="1:40" ht="11.25" customHeight="1" x14ac:dyDescent="0.3">
      <c r="A22" s="189"/>
      <c r="B22" s="160"/>
      <c r="C22" s="138" t="s">
        <v>8</v>
      </c>
      <c r="D22" s="13"/>
      <c r="E22" s="13"/>
      <c r="F22" s="138" t="s">
        <v>34</v>
      </c>
      <c r="G22" s="5"/>
      <c r="H22" s="47"/>
      <c r="I22" s="24">
        <v>1</v>
      </c>
      <c r="J22" s="25">
        <v>2</v>
      </c>
      <c r="K22" s="25">
        <v>6</v>
      </c>
      <c r="L22" s="26">
        <v>3</v>
      </c>
      <c r="M22" s="23">
        <v>1</v>
      </c>
      <c r="N22" s="15">
        <v>2</v>
      </c>
      <c r="O22" s="15">
        <v>3</v>
      </c>
      <c r="P22" s="15">
        <v>4</v>
      </c>
      <c r="Q22" s="15">
        <v>5</v>
      </c>
      <c r="R22" s="15">
        <v>6</v>
      </c>
      <c r="S22" s="17" t="str">
        <f>IF(OR($D$22&lt;&gt;"",$G$22&lt;&gt;""),"●","○")</f>
        <v>○</v>
      </c>
      <c r="T22" s="17" t="str">
        <f>IF(OR($D$22&lt;&gt;"",$G$22&lt;&gt;""),"●","○")</f>
        <v>○</v>
      </c>
      <c r="U22" s="16">
        <v>9</v>
      </c>
      <c r="V22" s="16">
        <v>10</v>
      </c>
      <c r="W22" s="16">
        <v>11</v>
      </c>
      <c r="X22" s="16">
        <v>12</v>
      </c>
      <c r="Y22" s="16">
        <v>13</v>
      </c>
      <c r="Z22" s="16">
        <v>14</v>
      </c>
      <c r="AA22" s="16">
        <v>15</v>
      </c>
      <c r="AB22" s="16">
        <v>16</v>
      </c>
      <c r="AC22" s="15">
        <v>17</v>
      </c>
      <c r="AD22" s="15">
        <v>18</v>
      </c>
      <c r="AE22" s="15">
        <v>19</v>
      </c>
      <c r="AF22" s="15">
        <v>20</v>
      </c>
      <c r="AG22" s="15">
        <v>21</v>
      </c>
      <c r="AH22" s="15">
        <v>22</v>
      </c>
      <c r="AI22" s="16">
        <v>23</v>
      </c>
      <c r="AJ22" s="16">
        <v>24</v>
      </c>
      <c r="AK22" s="16">
        <v>25</v>
      </c>
      <c r="AL22" s="28">
        <v>26</v>
      </c>
      <c r="AM22" s="30">
        <f t="shared" si="1"/>
        <v>2</v>
      </c>
      <c r="AN22" s="117">
        <f t="shared" si="2"/>
        <v>0</v>
      </c>
    </row>
    <row r="23" spans="1:40" ht="11.25" customHeight="1" x14ac:dyDescent="0.3">
      <c r="A23" s="189"/>
      <c r="B23" s="160"/>
      <c r="C23" s="138" t="s">
        <v>9</v>
      </c>
      <c r="D23" s="13"/>
      <c r="E23" s="13"/>
      <c r="F23" s="138" t="s">
        <v>35</v>
      </c>
      <c r="G23" s="5"/>
      <c r="H23" s="47"/>
      <c r="I23" s="24">
        <v>2</v>
      </c>
      <c r="J23" s="25">
        <v>1</v>
      </c>
      <c r="K23" s="25">
        <v>6</v>
      </c>
      <c r="L23" s="26">
        <v>3</v>
      </c>
      <c r="M23" s="23">
        <v>1</v>
      </c>
      <c r="N23" s="15">
        <v>2</v>
      </c>
      <c r="O23" s="15">
        <v>3</v>
      </c>
      <c r="P23" s="15">
        <v>4</v>
      </c>
      <c r="Q23" s="15">
        <v>5</v>
      </c>
      <c r="R23" s="15">
        <v>6</v>
      </c>
      <c r="S23" s="17" t="str">
        <f>IF(OR($D$23&lt;&gt;"",$G$23&lt;&gt;""),"●","○")</f>
        <v>○</v>
      </c>
      <c r="T23" s="17" t="str">
        <f>IF(OR($D$23&lt;&gt;"",$G$23&lt;&gt;""),"●","○")</f>
        <v>○</v>
      </c>
      <c r="U23" s="16">
        <v>9</v>
      </c>
      <c r="V23" s="16">
        <v>10</v>
      </c>
      <c r="W23" s="16">
        <v>11</v>
      </c>
      <c r="X23" s="16">
        <v>12</v>
      </c>
      <c r="Y23" s="16">
        <v>13</v>
      </c>
      <c r="Z23" s="16">
        <v>14</v>
      </c>
      <c r="AA23" s="16">
        <v>15</v>
      </c>
      <c r="AB23" s="16">
        <v>16</v>
      </c>
      <c r="AC23" s="15">
        <v>17</v>
      </c>
      <c r="AD23" s="15">
        <v>18</v>
      </c>
      <c r="AE23" s="15">
        <v>19</v>
      </c>
      <c r="AF23" s="15">
        <v>20</v>
      </c>
      <c r="AG23" s="15">
        <v>21</v>
      </c>
      <c r="AH23" s="15">
        <v>22</v>
      </c>
      <c r="AI23" s="16">
        <v>23</v>
      </c>
      <c r="AJ23" s="16">
        <v>24</v>
      </c>
      <c r="AK23" s="16">
        <v>25</v>
      </c>
      <c r="AL23" s="28">
        <v>26</v>
      </c>
      <c r="AM23" s="30">
        <f t="shared" si="1"/>
        <v>2</v>
      </c>
      <c r="AN23" s="117">
        <f>IF(D23&lt;&gt;"",3,0)+IF(G23&lt;&gt;"",6,0)</f>
        <v>0</v>
      </c>
    </row>
    <row r="24" spans="1:40" ht="11.25" customHeight="1" x14ac:dyDescent="0.3">
      <c r="A24" s="189"/>
      <c r="B24" s="160"/>
      <c r="C24" s="138" t="s">
        <v>10</v>
      </c>
      <c r="D24" s="13"/>
      <c r="E24" s="13"/>
      <c r="F24" s="138" t="s">
        <v>36</v>
      </c>
      <c r="G24" s="5"/>
      <c r="H24" s="47"/>
      <c r="I24" s="24">
        <v>2</v>
      </c>
      <c r="J24" s="25">
        <v>2</v>
      </c>
      <c r="K24" s="25">
        <v>6</v>
      </c>
      <c r="L24" s="26">
        <v>3</v>
      </c>
      <c r="M24" s="23">
        <v>1</v>
      </c>
      <c r="N24" s="15">
        <v>2</v>
      </c>
      <c r="O24" s="15">
        <v>3</v>
      </c>
      <c r="P24" s="15">
        <v>4</v>
      </c>
      <c r="Q24" s="15">
        <v>5</v>
      </c>
      <c r="R24" s="15">
        <v>6</v>
      </c>
      <c r="S24" s="16">
        <v>7</v>
      </c>
      <c r="T24" s="17" t="str">
        <f>IF(OR($D$24&lt;&gt;"",$G$24&lt;&gt;""),"●","○")</f>
        <v>○</v>
      </c>
      <c r="U24" s="17" t="str">
        <f>IF(OR($D$24&lt;&gt;"",$G$24&lt;&gt;""),"●","○")</f>
        <v>○</v>
      </c>
      <c r="V24" s="16">
        <v>10</v>
      </c>
      <c r="W24" s="16">
        <v>11</v>
      </c>
      <c r="X24" s="16">
        <v>12</v>
      </c>
      <c r="Y24" s="16">
        <v>13</v>
      </c>
      <c r="Z24" s="16">
        <v>14</v>
      </c>
      <c r="AA24" s="16">
        <v>15</v>
      </c>
      <c r="AB24" s="16">
        <v>16</v>
      </c>
      <c r="AC24" s="15">
        <v>17</v>
      </c>
      <c r="AD24" s="15">
        <v>18</v>
      </c>
      <c r="AE24" s="15">
        <v>19</v>
      </c>
      <c r="AF24" s="15">
        <v>20</v>
      </c>
      <c r="AG24" s="15">
        <v>21</v>
      </c>
      <c r="AH24" s="15">
        <v>22</v>
      </c>
      <c r="AI24" s="16">
        <v>23</v>
      </c>
      <c r="AJ24" s="16">
        <v>24</v>
      </c>
      <c r="AK24" s="16">
        <v>25</v>
      </c>
      <c r="AL24" s="28">
        <v>26</v>
      </c>
      <c r="AM24" s="30">
        <f t="shared" si="1"/>
        <v>2</v>
      </c>
      <c r="AN24" s="117">
        <f>IF(D24&lt;&gt;"",3,0)+IF(G24&lt;&gt;"",6,0)</f>
        <v>0</v>
      </c>
    </row>
    <row r="25" spans="1:40" ht="11.25" customHeight="1" x14ac:dyDescent="0.3">
      <c r="A25" s="189"/>
      <c r="B25" s="160"/>
      <c r="C25" s="138" t="s">
        <v>50</v>
      </c>
      <c r="D25" s="13"/>
      <c r="E25" s="13"/>
      <c r="F25" s="138"/>
      <c r="G25" s="4"/>
      <c r="H25" s="21"/>
      <c r="I25" s="24">
        <v>2</v>
      </c>
      <c r="J25" s="25">
        <v>2</v>
      </c>
      <c r="K25" s="25">
        <v>6</v>
      </c>
      <c r="L25" s="26">
        <v>3</v>
      </c>
      <c r="M25" s="23">
        <v>1</v>
      </c>
      <c r="N25" s="15">
        <v>2</v>
      </c>
      <c r="O25" s="15">
        <v>3</v>
      </c>
      <c r="P25" s="15">
        <v>4</v>
      </c>
      <c r="Q25" s="15">
        <v>5</v>
      </c>
      <c r="R25" s="15">
        <v>6</v>
      </c>
      <c r="S25" s="17" t="str">
        <f>IF($D$25&lt;&gt;"","●","○")</f>
        <v>○</v>
      </c>
      <c r="T25" s="17" t="str">
        <f>IF($D$25&lt;&gt;"","●","○")</f>
        <v>○</v>
      </c>
      <c r="U25" s="16">
        <v>9</v>
      </c>
      <c r="V25" s="16">
        <v>10</v>
      </c>
      <c r="W25" s="16">
        <v>11</v>
      </c>
      <c r="X25" s="16">
        <v>12</v>
      </c>
      <c r="Y25" s="16">
        <v>13</v>
      </c>
      <c r="Z25" s="16">
        <v>14</v>
      </c>
      <c r="AA25" s="16">
        <v>15</v>
      </c>
      <c r="AB25" s="16">
        <v>16</v>
      </c>
      <c r="AC25" s="15">
        <v>17</v>
      </c>
      <c r="AD25" s="15">
        <v>18</v>
      </c>
      <c r="AE25" s="15">
        <v>19</v>
      </c>
      <c r="AF25" s="15">
        <v>20</v>
      </c>
      <c r="AG25" s="15">
        <v>21</v>
      </c>
      <c r="AH25" s="15">
        <v>22</v>
      </c>
      <c r="AI25" s="16">
        <v>23</v>
      </c>
      <c r="AJ25" s="16">
        <v>24</v>
      </c>
      <c r="AK25" s="16">
        <v>25</v>
      </c>
      <c r="AL25" s="28">
        <v>26</v>
      </c>
      <c r="AM25" s="30">
        <f t="shared" si="1"/>
        <v>2</v>
      </c>
      <c r="AN25" s="117">
        <f t="shared" si="2"/>
        <v>0</v>
      </c>
    </row>
    <row r="26" spans="1:40" ht="11.25" customHeight="1" x14ac:dyDescent="0.3">
      <c r="A26" s="189"/>
      <c r="B26" s="160"/>
      <c r="C26" s="138" t="s">
        <v>11</v>
      </c>
      <c r="D26" s="13"/>
      <c r="E26" s="13"/>
      <c r="F26" s="138" t="s">
        <v>37</v>
      </c>
      <c r="G26" s="5"/>
      <c r="H26" s="47"/>
      <c r="I26" s="24">
        <v>3</v>
      </c>
      <c r="J26" s="25">
        <v>1</v>
      </c>
      <c r="K26" s="25">
        <v>12</v>
      </c>
      <c r="L26" s="26">
        <v>6</v>
      </c>
      <c r="M26" s="23">
        <v>1</v>
      </c>
      <c r="N26" s="15">
        <v>2</v>
      </c>
      <c r="O26" s="15">
        <v>3</v>
      </c>
      <c r="P26" s="15">
        <v>4</v>
      </c>
      <c r="Q26" s="15">
        <v>5</v>
      </c>
      <c r="R26" s="15">
        <v>6</v>
      </c>
      <c r="S26" s="16">
        <v>7</v>
      </c>
      <c r="T26" s="16">
        <v>8</v>
      </c>
      <c r="U26" s="16">
        <v>9</v>
      </c>
      <c r="V26" s="16">
        <v>10</v>
      </c>
      <c r="W26" s="17" t="str">
        <f>IF(OR($D$26&lt;&gt;"",$G$26&lt;&gt;""),"●","○")</f>
        <v>○</v>
      </c>
      <c r="X26" s="17" t="str">
        <f>IF(OR($D$26&lt;&gt;"",$G$26&lt;&gt;""),"●","○")</f>
        <v>○</v>
      </c>
      <c r="Y26" s="16">
        <v>13</v>
      </c>
      <c r="Z26" s="16">
        <v>14</v>
      </c>
      <c r="AA26" s="16">
        <v>15</v>
      </c>
      <c r="AB26" s="16">
        <v>16</v>
      </c>
      <c r="AC26" s="15">
        <v>17</v>
      </c>
      <c r="AD26" s="15">
        <v>18</v>
      </c>
      <c r="AE26" s="15">
        <v>19</v>
      </c>
      <c r="AF26" s="15">
        <v>20</v>
      </c>
      <c r="AG26" s="15">
        <v>21</v>
      </c>
      <c r="AH26" s="15">
        <v>22</v>
      </c>
      <c r="AI26" s="16">
        <v>23</v>
      </c>
      <c r="AJ26" s="16">
        <v>24</v>
      </c>
      <c r="AK26" s="16">
        <v>25</v>
      </c>
      <c r="AL26" s="29" t="str">
        <f>IF(OR($D$26&lt;&gt;"",$G$26&lt;&gt;""),"●","○")</f>
        <v>○</v>
      </c>
      <c r="AM26" s="30">
        <f t="shared" si="1"/>
        <v>3</v>
      </c>
      <c r="AN26" s="117">
        <f t="shared" ref="AN26:AN31" si="3">IF(D26&lt;&gt;"",6,0)+IF(G26&lt;&gt;"",6,0)</f>
        <v>0</v>
      </c>
    </row>
    <row r="27" spans="1:40" ht="11.25" customHeight="1" x14ac:dyDescent="0.3">
      <c r="A27" s="189"/>
      <c r="B27" s="160"/>
      <c r="C27" s="138" t="s">
        <v>12</v>
      </c>
      <c r="D27" s="13"/>
      <c r="E27" s="13"/>
      <c r="F27" s="138" t="s">
        <v>38</v>
      </c>
      <c r="G27" s="5"/>
      <c r="H27" s="47"/>
      <c r="I27" s="24">
        <v>3</v>
      </c>
      <c r="J27" s="25">
        <v>2</v>
      </c>
      <c r="K27" s="25">
        <v>12</v>
      </c>
      <c r="L27" s="26">
        <v>6</v>
      </c>
      <c r="M27" s="23">
        <v>1</v>
      </c>
      <c r="N27" s="15">
        <v>2</v>
      </c>
      <c r="O27" s="15">
        <v>3</v>
      </c>
      <c r="P27" s="15">
        <v>4</v>
      </c>
      <c r="Q27" s="15">
        <v>5</v>
      </c>
      <c r="R27" s="15">
        <v>6</v>
      </c>
      <c r="S27" s="16">
        <v>7</v>
      </c>
      <c r="T27" s="16">
        <v>8</v>
      </c>
      <c r="U27" s="16">
        <v>9</v>
      </c>
      <c r="V27" s="17" t="str">
        <f>IF(OR($D$27&lt;&gt;"",$G$27&lt;&gt;""),"●","○")</f>
        <v>○</v>
      </c>
      <c r="W27" s="17" t="str">
        <f>IF(OR($D$27&lt;&gt;"",$G$27&lt;&gt;""),"●","○")</f>
        <v>○</v>
      </c>
      <c r="X27" s="16">
        <v>12</v>
      </c>
      <c r="Y27" s="16">
        <v>13</v>
      </c>
      <c r="Z27" s="16">
        <v>14</v>
      </c>
      <c r="AA27" s="17" t="str">
        <f>IF(OR($D$27&lt;&gt;"",$G$27&lt;&gt;""),"●","○")</f>
        <v>○</v>
      </c>
      <c r="AB27" s="16">
        <v>16</v>
      </c>
      <c r="AC27" s="15">
        <v>17</v>
      </c>
      <c r="AD27" s="15">
        <v>18</v>
      </c>
      <c r="AE27" s="15">
        <v>19</v>
      </c>
      <c r="AF27" s="15">
        <v>20</v>
      </c>
      <c r="AG27" s="15">
        <v>21</v>
      </c>
      <c r="AH27" s="15">
        <v>22</v>
      </c>
      <c r="AI27" s="16">
        <v>23</v>
      </c>
      <c r="AJ27" s="16">
        <v>24</v>
      </c>
      <c r="AK27" s="16">
        <v>25</v>
      </c>
      <c r="AL27" s="28">
        <v>26</v>
      </c>
      <c r="AM27" s="30">
        <f t="shared" si="1"/>
        <v>3</v>
      </c>
      <c r="AN27" s="117">
        <f t="shared" si="3"/>
        <v>0</v>
      </c>
    </row>
    <row r="28" spans="1:40" ht="11.25" customHeight="1" x14ac:dyDescent="0.3">
      <c r="A28" s="189"/>
      <c r="B28" s="160"/>
      <c r="C28" s="138" t="s">
        <v>13</v>
      </c>
      <c r="D28" s="13"/>
      <c r="E28" s="13"/>
      <c r="F28" s="138" t="s">
        <v>39</v>
      </c>
      <c r="G28" s="5"/>
      <c r="H28" s="47"/>
      <c r="I28" s="24">
        <v>4</v>
      </c>
      <c r="J28" s="25">
        <v>1</v>
      </c>
      <c r="K28" s="25">
        <v>12</v>
      </c>
      <c r="L28" s="26">
        <v>6</v>
      </c>
      <c r="M28" s="23">
        <v>1</v>
      </c>
      <c r="N28" s="15">
        <v>2</v>
      </c>
      <c r="O28" s="15">
        <v>3</v>
      </c>
      <c r="P28" s="15">
        <v>4</v>
      </c>
      <c r="Q28" s="15">
        <v>5</v>
      </c>
      <c r="R28" s="15">
        <v>6</v>
      </c>
      <c r="S28" s="16">
        <v>7</v>
      </c>
      <c r="T28" s="16">
        <v>8</v>
      </c>
      <c r="U28" s="16">
        <v>9</v>
      </c>
      <c r="V28" s="17" t="str">
        <f>IF(OR($D$28&lt;&gt;"",$G$28&lt;&gt;""),"●","○")</f>
        <v>○</v>
      </c>
      <c r="W28" s="16">
        <v>11</v>
      </c>
      <c r="X28" s="16">
        <v>12</v>
      </c>
      <c r="Y28" s="16">
        <v>13</v>
      </c>
      <c r="Z28" s="17" t="str">
        <f>IF(OR($D$28&lt;&gt;"",$G$28&lt;&gt;""),"●","○")</f>
        <v>○</v>
      </c>
      <c r="AA28" s="17" t="str">
        <f>IF(OR($D$28&lt;&gt;"",$G$28&lt;&gt;""),"●","○")</f>
        <v>○</v>
      </c>
      <c r="AB28" s="16">
        <v>16</v>
      </c>
      <c r="AC28" s="15">
        <v>17</v>
      </c>
      <c r="AD28" s="15">
        <v>18</v>
      </c>
      <c r="AE28" s="15">
        <v>19</v>
      </c>
      <c r="AF28" s="15">
        <v>20</v>
      </c>
      <c r="AG28" s="15">
        <v>21</v>
      </c>
      <c r="AH28" s="15">
        <v>22</v>
      </c>
      <c r="AI28" s="16">
        <v>23</v>
      </c>
      <c r="AJ28" s="16">
        <v>24</v>
      </c>
      <c r="AK28" s="16">
        <v>25</v>
      </c>
      <c r="AL28" s="28">
        <v>26</v>
      </c>
      <c r="AM28" s="30">
        <f t="shared" si="1"/>
        <v>3</v>
      </c>
      <c r="AN28" s="117">
        <f t="shared" si="3"/>
        <v>0</v>
      </c>
    </row>
    <row r="29" spans="1:40" ht="11.25" customHeight="1" x14ac:dyDescent="0.3">
      <c r="A29" s="189"/>
      <c r="B29" s="160"/>
      <c r="C29" s="138" t="s">
        <v>14</v>
      </c>
      <c r="D29" s="13"/>
      <c r="E29" s="13"/>
      <c r="F29" s="138" t="s">
        <v>40</v>
      </c>
      <c r="G29" s="5"/>
      <c r="H29" s="47"/>
      <c r="I29" s="24">
        <v>4</v>
      </c>
      <c r="J29" s="25">
        <v>2</v>
      </c>
      <c r="K29" s="25">
        <v>12</v>
      </c>
      <c r="L29" s="26">
        <v>6</v>
      </c>
      <c r="M29" s="23">
        <v>1</v>
      </c>
      <c r="N29" s="15">
        <v>2</v>
      </c>
      <c r="O29" s="15">
        <v>3</v>
      </c>
      <c r="P29" s="15">
        <v>4</v>
      </c>
      <c r="Q29" s="15">
        <v>5</v>
      </c>
      <c r="R29" s="15">
        <v>6</v>
      </c>
      <c r="S29" s="16">
        <v>7</v>
      </c>
      <c r="T29" s="16">
        <v>8</v>
      </c>
      <c r="U29" s="17" t="str">
        <f>IF(OR($D$29&lt;&gt;"",$G$29&lt;&gt;""),"●","○")</f>
        <v>○</v>
      </c>
      <c r="V29" s="16">
        <v>10</v>
      </c>
      <c r="W29" s="16">
        <v>11</v>
      </c>
      <c r="X29" s="17" t="str">
        <f>IF(OR($D$29&lt;&gt;"",$G$29&lt;&gt;""),"●","○")</f>
        <v>○</v>
      </c>
      <c r="Y29" s="17" t="str">
        <f>IF(OR($D$29&lt;&gt;"",$G$29&lt;&gt;""),"●","○")</f>
        <v>○</v>
      </c>
      <c r="Z29" s="16">
        <v>14</v>
      </c>
      <c r="AA29" s="16">
        <v>15</v>
      </c>
      <c r="AB29" s="16">
        <v>16</v>
      </c>
      <c r="AC29" s="15">
        <v>17</v>
      </c>
      <c r="AD29" s="15">
        <v>18</v>
      </c>
      <c r="AE29" s="15">
        <v>19</v>
      </c>
      <c r="AF29" s="15">
        <v>20</v>
      </c>
      <c r="AG29" s="15">
        <v>21</v>
      </c>
      <c r="AH29" s="15">
        <v>22</v>
      </c>
      <c r="AI29" s="16">
        <v>23</v>
      </c>
      <c r="AJ29" s="16">
        <v>24</v>
      </c>
      <c r="AK29" s="16">
        <v>25</v>
      </c>
      <c r="AL29" s="28">
        <v>26</v>
      </c>
      <c r="AM29" s="30">
        <f t="shared" si="1"/>
        <v>3</v>
      </c>
      <c r="AN29" s="117">
        <f t="shared" si="3"/>
        <v>0</v>
      </c>
    </row>
    <row r="30" spans="1:40" ht="11.25" customHeight="1" x14ac:dyDescent="0.3">
      <c r="A30" s="189"/>
      <c r="B30" s="160"/>
      <c r="C30" s="138" t="s">
        <v>15</v>
      </c>
      <c r="D30" s="13"/>
      <c r="E30" s="13"/>
      <c r="F30" s="138" t="s">
        <v>41</v>
      </c>
      <c r="G30" s="5"/>
      <c r="H30" s="47"/>
      <c r="I30" s="24">
        <v>5</v>
      </c>
      <c r="J30" s="25">
        <v>1</v>
      </c>
      <c r="K30" s="25">
        <v>12</v>
      </c>
      <c r="L30" s="26">
        <v>6</v>
      </c>
      <c r="M30" s="23">
        <v>1</v>
      </c>
      <c r="N30" s="15">
        <v>2</v>
      </c>
      <c r="O30" s="15">
        <v>3</v>
      </c>
      <c r="P30" s="15">
        <v>4</v>
      </c>
      <c r="Q30" s="15">
        <v>5</v>
      </c>
      <c r="R30" s="15">
        <v>6</v>
      </c>
      <c r="S30" s="16">
        <v>7</v>
      </c>
      <c r="T30" s="16">
        <v>8</v>
      </c>
      <c r="U30" s="16">
        <v>9</v>
      </c>
      <c r="V30" s="16">
        <v>10</v>
      </c>
      <c r="W30" s="16">
        <v>11</v>
      </c>
      <c r="X30" s="16">
        <v>12</v>
      </c>
      <c r="Y30" s="17" t="str">
        <f>IF(OR($D$30&lt;&gt;"",$G$30&lt;&gt;""),"●","○")</f>
        <v>○</v>
      </c>
      <c r="Z30" s="16">
        <v>14</v>
      </c>
      <c r="AA30" s="16">
        <v>15</v>
      </c>
      <c r="AB30" s="17" t="str">
        <f>IF(OR($D$30&lt;&gt;"",$G$30&lt;&gt;""),"●","○")</f>
        <v>○</v>
      </c>
      <c r="AC30" s="15">
        <v>17</v>
      </c>
      <c r="AD30" s="15">
        <v>18</v>
      </c>
      <c r="AE30" s="15">
        <v>19</v>
      </c>
      <c r="AF30" s="15">
        <v>20</v>
      </c>
      <c r="AG30" s="15">
        <v>21</v>
      </c>
      <c r="AH30" s="15">
        <v>22</v>
      </c>
      <c r="AI30" s="16">
        <v>23</v>
      </c>
      <c r="AJ30" s="16">
        <v>24</v>
      </c>
      <c r="AK30" s="16">
        <v>25</v>
      </c>
      <c r="AL30" s="28">
        <v>26</v>
      </c>
      <c r="AM30" s="30">
        <f t="shared" si="1"/>
        <v>2</v>
      </c>
      <c r="AN30" s="117">
        <f t="shared" si="3"/>
        <v>0</v>
      </c>
    </row>
    <row r="31" spans="1:40" ht="11.25" customHeight="1" x14ac:dyDescent="0.3">
      <c r="A31" s="189"/>
      <c r="B31" s="160"/>
      <c r="C31" s="138" t="s">
        <v>16</v>
      </c>
      <c r="D31" s="13"/>
      <c r="E31" s="13"/>
      <c r="F31" s="138" t="s">
        <v>42</v>
      </c>
      <c r="G31" s="5"/>
      <c r="H31" s="47"/>
      <c r="I31" s="24">
        <v>5</v>
      </c>
      <c r="J31" s="25">
        <v>2</v>
      </c>
      <c r="K31" s="25">
        <v>12</v>
      </c>
      <c r="L31" s="26">
        <v>6</v>
      </c>
      <c r="M31" s="23">
        <v>1</v>
      </c>
      <c r="N31" s="15">
        <v>2</v>
      </c>
      <c r="O31" s="15">
        <v>3</v>
      </c>
      <c r="P31" s="15">
        <v>4</v>
      </c>
      <c r="Q31" s="15">
        <v>5</v>
      </c>
      <c r="R31" s="15">
        <v>6</v>
      </c>
      <c r="S31" s="16">
        <v>7</v>
      </c>
      <c r="T31" s="16">
        <v>8</v>
      </c>
      <c r="U31" s="16">
        <v>9</v>
      </c>
      <c r="V31" s="16">
        <v>10</v>
      </c>
      <c r="W31" s="16">
        <v>11</v>
      </c>
      <c r="X31" s="16">
        <v>12</v>
      </c>
      <c r="Y31" s="17" t="str">
        <f>IF(OR($D$31&lt;&gt;"",$G$31&lt;&gt;""),"●","○")</f>
        <v>○</v>
      </c>
      <c r="Z31" s="16">
        <v>14</v>
      </c>
      <c r="AA31" s="16">
        <v>15</v>
      </c>
      <c r="AB31" s="17" t="str">
        <f>IF(OR($D$31&lt;&gt;"",$G$31&lt;&gt;""),"●","○")</f>
        <v>○</v>
      </c>
      <c r="AC31" s="15">
        <v>17</v>
      </c>
      <c r="AD31" s="15">
        <v>18</v>
      </c>
      <c r="AE31" s="15">
        <v>19</v>
      </c>
      <c r="AF31" s="15">
        <v>20</v>
      </c>
      <c r="AG31" s="15">
        <v>21</v>
      </c>
      <c r="AH31" s="15">
        <v>22</v>
      </c>
      <c r="AI31" s="16">
        <v>23</v>
      </c>
      <c r="AJ31" s="16">
        <v>24</v>
      </c>
      <c r="AK31" s="16">
        <v>25</v>
      </c>
      <c r="AL31" s="28">
        <v>26</v>
      </c>
      <c r="AM31" s="30">
        <f t="shared" si="1"/>
        <v>2</v>
      </c>
      <c r="AN31" s="117">
        <f t="shared" si="3"/>
        <v>0</v>
      </c>
    </row>
    <row r="32" spans="1:40" ht="11.25" customHeight="1" x14ac:dyDescent="0.3">
      <c r="A32" s="189"/>
      <c r="B32" s="160"/>
      <c r="C32" s="138" t="s">
        <v>17</v>
      </c>
      <c r="D32" s="13"/>
      <c r="E32" s="13"/>
      <c r="F32" s="138" t="s">
        <v>43</v>
      </c>
      <c r="G32" s="5"/>
      <c r="H32" s="47"/>
      <c r="I32" s="24">
        <v>4</v>
      </c>
      <c r="J32" s="25">
        <v>1</v>
      </c>
      <c r="K32" s="25">
        <v>3</v>
      </c>
      <c r="L32" s="26">
        <v>2</v>
      </c>
      <c r="M32" s="23">
        <v>1</v>
      </c>
      <c r="N32" s="15">
        <v>2</v>
      </c>
      <c r="O32" s="15">
        <v>3</v>
      </c>
      <c r="P32" s="15">
        <v>4</v>
      </c>
      <c r="Q32" s="15">
        <v>5</v>
      </c>
      <c r="R32" s="15">
        <v>6</v>
      </c>
      <c r="S32" s="17" t="str">
        <f>IF(OR($D$32&lt;&gt;"",$G$32&lt;&gt;""),"●","○")</f>
        <v>○</v>
      </c>
      <c r="T32" s="16">
        <v>8</v>
      </c>
      <c r="U32" s="16">
        <v>9</v>
      </c>
      <c r="V32" s="16">
        <v>10</v>
      </c>
      <c r="W32" s="16">
        <v>11</v>
      </c>
      <c r="X32" s="16">
        <v>12</v>
      </c>
      <c r="Y32" s="16">
        <v>13</v>
      </c>
      <c r="Z32" s="16">
        <v>14</v>
      </c>
      <c r="AA32" s="16">
        <v>15</v>
      </c>
      <c r="AB32" s="16">
        <v>16</v>
      </c>
      <c r="AC32" s="15">
        <v>17</v>
      </c>
      <c r="AD32" s="15">
        <v>18</v>
      </c>
      <c r="AE32" s="15">
        <v>19</v>
      </c>
      <c r="AF32" s="20" t="str">
        <f>IF(OR($D$32&lt;&gt;"",$G$32&lt;&gt;""),"●","○")</f>
        <v>○</v>
      </c>
      <c r="AG32" s="15">
        <v>21</v>
      </c>
      <c r="AH32" s="15">
        <v>22</v>
      </c>
      <c r="AI32" s="16">
        <v>23</v>
      </c>
      <c r="AJ32" s="16">
        <v>24</v>
      </c>
      <c r="AK32" s="16">
        <v>25</v>
      </c>
      <c r="AL32" s="28">
        <v>26</v>
      </c>
      <c r="AM32" s="30">
        <f t="shared" si="1"/>
        <v>2</v>
      </c>
      <c r="AN32" s="117">
        <f>IF(D32&lt;&gt;"",2,0)+IF(G32&lt;&gt;"",3,0)</f>
        <v>0</v>
      </c>
    </row>
    <row r="33" spans="1:40" ht="11.25" customHeight="1" x14ac:dyDescent="0.3">
      <c r="A33" s="189"/>
      <c r="B33" s="160"/>
      <c r="C33" s="138" t="s">
        <v>18</v>
      </c>
      <c r="D33" s="13"/>
      <c r="E33" s="13"/>
      <c r="F33" s="138" t="s">
        <v>31</v>
      </c>
      <c r="G33" s="4"/>
      <c r="H33" s="21"/>
      <c r="I33" s="24">
        <v>4</v>
      </c>
      <c r="J33" s="25">
        <v>2</v>
      </c>
      <c r="K33" s="25">
        <v>3</v>
      </c>
      <c r="L33" s="26">
        <v>2</v>
      </c>
      <c r="M33" s="23">
        <v>1</v>
      </c>
      <c r="N33" s="15">
        <v>2</v>
      </c>
      <c r="O33" s="15">
        <v>3</v>
      </c>
      <c r="P33" s="15">
        <v>4</v>
      </c>
      <c r="Q33" s="15">
        <v>5</v>
      </c>
      <c r="R33" s="15">
        <v>6</v>
      </c>
      <c r="S33" s="16">
        <v>7</v>
      </c>
      <c r="T33" s="17" t="str">
        <f>IF($D$33&lt;&gt;"","●","○")</f>
        <v>○</v>
      </c>
      <c r="U33" s="16">
        <v>9</v>
      </c>
      <c r="V33" s="16">
        <v>10</v>
      </c>
      <c r="W33" s="16">
        <v>11</v>
      </c>
      <c r="X33" s="16">
        <v>12</v>
      </c>
      <c r="Y33" s="16">
        <v>13</v>
      </c>
      <c r="Z33" s="16">
        <v>14</v>
      </c>
      <c r="AA33" s="16">
        <v>15</v>
      </c>
      <c r="AB33" s="16">
        <v>16</v>
      </c>
      <c r="AC33" s="15">
        <v>17</v>
      </c>
      <c r="AD33" s="15">
        <v>18</v>
      </c>
      <c r="AE33" s="14" t="str">
        <f>IF($D$33&lt;&gt;"","●","○")</f>
        <v>○</v>
      </c>
      <c r="AF33" s="15">
        <v>20</v>
      </c>
      <c r="AG33" s="15">
        <v>21</v>
      </c>
      <c r="AH33" s="15">
        <v>22</v>
      </c>
      <c r="AI33" s="16">
        <v>23</v>
      </c>
      <c r="AJ33" s="16">
        <v>24</v>
      </c>
      <c r="AK33" s="16">
        <v>25</v>
      </c>
      <c r="AL33" s="28">
        <v>26</v>
      </c>
      <c r="AM33" s="30">
        <f t="shared" si="1"/>
        <v>2</v>
      </c>
      <c r="AN33" s="117">
        <f>IF(D33&lt;&gt;"",2,0)</f>
        <v>0</v>
      </c>
    </row>
    <row r="34" spans="1:40" ht="11.25" customHeight="1" x14ac:dyDescent="0.3">
      <c r="A34" s="189"/>
      <c r="B34" s="161"/>
      <c r="C34" s="139" t="s">
        <v>19</v>
      </c>
      <c r="D34" s="152"/>
      <c r="E34" s="152"/>
      <c r="F34" s="139" t="s">
        <v>31</v>
      </c>
      <c r="G34" s="6"/>
      <c r="H34" s="27"/>
      <c r="I34" s="146">
        <v>5</v>
      </c>
      <c r="J34" s="147">
        <v>1</v>
      </c>
      <c r="K34" s="147">
        <v>3</v>
      </c>
      <c r="L34" s="148">
        <v>2</v>
      </c>
      <c r="M34" s="153">
        <v>1</v>
      </c>
      <c r="N34" s="143">
        <v>2</v>
      </c>
      <c r="O34" s="143">
        <v>3</v>
      </c>
      <c r="P34" s="143">
        <v>4</v>
      </c>
      <c r="Q34" s="143">
        <v>5</v>
      </c>
      <c r="R34" s="143">
        <v>6</v>
      </c>
      <c r="S34" s="144">
        <v>7</v>
      </c>
      <c r="T34" s="144">
        <v>8</v>
      </c>
      <c r="U34" s="144">
        <v>9</v>
      </c>
      <c r="V34" s="150" t="str">
        <f>IF($D$34&lt;&gt;"","●","○")</f>
        <v>○</v>
      </c>
      <c r="W34" s="144">
        <v>11</v>
      </c>
      <c r="X34" s="144">
        <v>12</v>
      </c>
      <c r="Y34" s="144">
        <v>13</v>
      </c>
      <c r="Z34" s="150" t="str">
        <f>IF($D$34&lt;&gt;"","●","○")</f>
        <v>○</v>
      </c>
      <c r="AA34" s="144">
        <v>15</v>
      </c>
      <c r="AB34" s="144">
        <v>16</v>
      </c>
      <c r="AC34" s="15">
        <v>17</v>
      </c>
      <c r="AD34" s="143">
        <v>18</v>
      </c>
      <c r="AE34" s="143">
        <v>19</v>
      </c>
      <c r="AF34" s="143">
        <v>20</v>
      </c>
      <c r="AG34" s="143">
        <v>21</v>
      </c>
      <c r="AH34" s="143">
        <v>22</v>
      </c>
      <c r="AI34" s="144">
        <v>23</v>
      </c>
      <c r="AJ34" s="144">
        <v>24</v>
      </c>
      <c r="AK34" s="144">
        <v>25</v>
      </c>
      <c r="AL34" s="150" t="str">
        <f>IF($D$34&lt;&gt;"","●","○")</f>
        <v>○</v>
      </c>
      <c r="AM34" s="137">
        <f t="shared" si="1"/>
        <v>3</v>
      </c>
      <c r="AN34" s="115">
        <f>IF(D34&lt;&gt;"",2,0)</f>
        <v>0</v>
      </c>
    </row>
    <row r="35" spans="1:40" ht="11.25" customHeight="1" x14ac:dyDescent="0.3">
      <c r="A35" s="189"/>
      <c r="B35" s="165" t="s">
        <v>79</v>
      </c>
      <c r="C35" s="140" t="s">
        <v>20</v>
      </c>
      <c r="D35" s="66"/>
      <c r="E35" s="66"/>
      <c r="F35" s="140" t="s">
        <v>44</v>
      </c>
      <c r="G35" s="58"/>
      <c r="H35" s="59"/>
      <c r="I35" s="67">
        <v>2</v>
      </c>
      <c r="J35" s="68">
        <v>1</v>
      </c>
      <c r="K35" s="68">
        <v>4</v>
      </c>
      <c r="L35" s="69">
        <v>3</v>
      </c>
      <c r="M35" s="70">
        <v>1</v>
      </c>
      <c r="N35" s="71">
        <v>2</v>
      </c>
      <c r="O35" s="71">
        <v>3</v>
      </c>
      <c r="P35" s="71">
        <v>4</v>
      </c>
      <c r="Q35" s="71">
        <v>5</v>
      </c>
      <c r="R35" s="71">
        <v>6</v>
      </c>
      <c r="S35" s="73">
        <v>7</v>
      </c>
      <c r="T35" s="73">
        <v>8</v>
      </c>
      <c r="U35" s="73">
        <v>9</v>
      </c>
      <c r="V35" s="73">
        <v>10</v>
      </c>
      <c r="W35" s="73">
        <v>11</v>
      </c>
      <c r="X35" s="73">
        <v>12</v>
      </c>
      <c r="Y35" s="73">
        <v>13</v>
      </c>
      <c r="Z35" s="73">
        <v>14</v>
      </c>
      <c r="AA35" s="73">
        <v>15</v>
      </c>
      <c r="AB35" s="73">
        <v>16</v>
      </c>
      <c r="AC35" s="77" t="str">
        <f>IF(OR($D$35&lt;&gt;"",$G$35&lt;&gt;""),"●","○")</f>
        <v>○</v>
      </c>
      <c r="AD35" s="71">
        <v>18</v>
      </c>
      <c r="AE35" s="71">
        <v>19</v>
      </c>
      <c r="AF35" s="71">
        <v>20</v>
      </c>
      <c r="AG35" s="71">
        <v>21</v>
      </c>
      <c r="AH35" s="71">
        <v>22</v>
      </c>
      <c r="AI35" s="73">
        <v>23</v>
      </c>
      <c r="AJ35" s="73">
        <v>24</v>
      </c>
      <c r="AK35" s="73">
        <v>25</v>
      </c>
      <c r="AL35" s="74">
        <v>26</v>
      </c>
      <c r="AM35" s="75">
        <f t="shared" si="1"/>
        <v>1</v>
      </c>
      <c r="AN35" s="114">
        <f t="shared" si="2"/>
        <v>0</v>
      </c>
    </row>
    <row r="36" spans="1:40" ht="11.25" customHeight="1" x14ac:dyDescent="0.3">
      <c r="A36" s="189"/>
      <c r="B36" s="160"/>
      <c r="C36" s="138" t="s">
        <v>21</v>
      </c>
      <c r="D36" s="13"/>
      <c r="E36" s="13"/>
      <c r="F36" s="138" t="s">
        <v>45</v>
      </c>
      <c r="G36" s="5"/>
      <c r="H36" s="47"/>
      <c r="I36" s="24">
        <v>2</v>
      </c>
      <c r="J36" s="25">
        <v>2</v>
      </c>
      <c r="K36" s="25">
        <v>4</v>
      </c>
      <c r="L36" s="26">
        <v>3</v>
      </c>
      <c r="M36" s="23">
        <v>1</v>
      </c>
      <c r="N36" s="15">
        <v>2</v>
      </c>
      <c r="O36" s="15">
        <v>3</v>
      </c>
      <c r="P36" s="15">
        <v>4</v>
      </c>
      <c r="Q36" s="15">
        <v>5</v>
      </c>
      <c r="R36" s="15">
        <v>6</v>
      </c>
      <c r="S36" s="16">
        <v>7</v>
      </c>
      <c r="T36" s="16">
        <v>8</v>
      </c>
      <c r="U36" s="16">
        <v>9</v>
      </c>
      <c r="V36" s="16">
        <v>10</v>
      </c>
      <c r="W36" s="16">
        <v>11</v>
      </c>
      <c r="X36" s="16">
        <v>12</v>
      </c>
      <c r="Y36" s="16">
        <v>13</v>
      </c>
      <c r="Z36" s="16">
        <v>14</v>
      </c>
      <c r="AA36" s="16">
        <v>15</v>
      </c>
      <c r="AB36" s="16">
        <v>16</v>
      </c>
      <c r="AC36" s="14" t="str">
        <f>IF(OR($D$36&lt;&gt;"",$G$36&lt;&gt;""),"●","○")</f>
        <v>○</v>
      </c>
      <c r="AD36" s="15">
        <v>18</v>
      </c>
      <c r="AE36" s="15">
        <v>19</v>
      </c>
      <c r="AF36" s="15">
        <v>20</v>
      </c>
      <c r="AG36" s="15">
        <v>21</v>
      </c>
      <c r="AH36" s="15">
        <v>22</v>
      </c>
      <c r="AI36" s="16">
        <v>23</v>
      </c>
      <c r="AJ36" s="16">
        <v>24</v>
      </c>
      <c r="AK36" s="16">
        <v>25</v>
      </c>
      <c r="AL36" s="28">
        <v>26</v>
      </c>
      <c r="AM36" s="30">
        <f t="shared" si="1"/>
        <v>1</v>
      </c>
      <c r="AN36" s="117">
        <f t="shared" si="2"/>
        <v>0</v>
      </c>
    </row>
    <row r="37" spans="1:40" ht="11.25" customHeight="1" x14ac:dyDescent="0.3">
      <c r="A37" s="189"/>
      <c r="B37" s="160"/>
      <c r="C37" s="138" t="s">
        <v>22</v>
      </c>
      <c r="D37" s="13"/>
      <c r="E37" s="13"/>
      <c r="F37" s="138" t="s">
        <v>31</v>
      </c>
      <c r="G37" s="4"/>
      <c r="H37" s="21"/>
      <c r="I37" s="24">
        <v>2</v>
      </c>
      <c r="J37" s="25">
        <v>1</v>
      </c>
      <c r="K37" s="25">
        <v>3</v>
      </c>
      <c r="L37" s="26">
        <v>3</v>
      </c>
      <c r="M37" s="23">
        <v>1</v>
      </c>
      <c r="N37" s="15">
        <v>2</v>
      </c>
      <c r="O37" s="15">
        <v>3</v>
      </c>
      <c r="P37" s="15">
        <v>4</v>
      </c>
      <c r="Q37" s="15">
        <v>5</v>
      </c>
      <c r="R37" s="15">
        <v>6</v>
      </c>
      <c r="S37" s="16">
        <v>7</v>
      </c>
      <c r="T37" s="16">
        <v>8</v>
      </c>
      <c r="U37" s="16">
        <v>9</v>
      </c>
      <c r="V37" s="16">
        <v>10</v>
      </c>
      <c r="W37" s="16">
        <v>11</v>
      </c>
      <c r="X37" s="16">
        <v>12</v>
      </c>
      <c r="Y37" s="16">
        <v>13</v>
      </c>
      <c r="Z37" s="16">
        <v>14</v>
      </c>
      <c r="AA37" s="16">
        <v>15</v>
      </c>
      <c r="AB37" s="16">
        <v>16</v>
      </c>
      <c r="AC37" s="15">
        <v>17</v>
      </c>
      <c r="AD37" s="14" t="str">
        <f>IF($D$37&lt;&gt;"","●","○")</f>
        <v>○</v>
      </c>
      <c r="AE37" s="15">
        <v>19</v>
      </c>
      <c r="AF37" s="15">
        <v>20</v>
      </c>
      <c r="AG37" s="15">
        <v>21</v>
      </c>
      <c r="AH37" s="15">
        <v>22</v>
      </c>
      <c r="AI37" s="16">
        <v>23</v>
      </c>
      <c r="AJ37" s="16">
        <v>24</v>
      </c>
      <c r="AK37" s="16">
        <v>25</v>
      </c>
      <c r="AL37" s="28">
        <v>26</v>
      </c>
      <c r="AM37" s="30">
        <f t="shared" si="1"/>
        <v>1</v>
      </c>
      <c r="AN37" s="117">
        <f t="shared" si="2"/>
        <v>0</v>
      </c>
    </row>
    <row r="38" spans="1:40" ht="11.25" customHeight="1" x14ac:dyDescent="0.3">
      <c r="A38" s="189"/>
      <c r="B38" s="160"/>
      <c r="C38" s="138" t="s">
        <v>23</v>
      </c>
      <c r="D38" s="13"/>
      <c r="E38" s="13"/>
      <c r="F38" s="138" t="s">
        <v>46</v>
      </c>
      <c r="G38" s="5"/>
      <c r="H38" s="47"/>
      <c r="I38" s="24">
        <v>4</v>
      </c>
      <c r="J38" s="25">
        <v>2</v>
      </c>
      <c r="K38" s="25">
        <v>3</v>
      </c>
      <c r="L38" s="26">
        <v>3</v>
      </c>
      <c r="M38" s="23">
        <v>1</v>
      </c>
      <c r="N38" s="15">
        <v>2</v>
      </c>
      <c r="O38" s="15">
        <v>3</v>
      </c>
      <c r="P38" s="15">
        <v>4</v>
      </c>
      <c r="Q38" s="15">
        <v>5</v>
      </c>
      <c r="R38" s="14" t="str">
        <f>IF(OR($D$38&lt;&gt;"",$G$38&lt;&gt;""),"●","○")</f>
        <v>○</v>
      </c>
      <c r="S38" s="16">
        <v>7</v>
      </c>
      <c r="T38" s="16">
        <v>8</v>
      </c>
      <c r="U38" s="16">
        <v>9</v>
      </c>
      <c r="V38" s="16">
        <v>10</v>
      </c>
      <c r="W38" s="16">
        <v>11</v>
      </c>
      <c r="X38" s="16">
        <v>12</v>
      </c>
      <c r="Y38" s="16">
        <v>13</v>
      </c>
      <c r="Z38" s="16">
        <v>14</v>
      </c>
      <c r="AA38" s="16">
        <v>15</v>
      </c>
      <c r="AB38" s="16">
        <v>16</v>
      </c>
      <c r="AC38" s="15">
        <v>17</v>
      </c>
      <c r="AD38" s="14" t="str">
        <f>IF(OR($D$38&lt;&gt;"",$G$38&lt;&gt;""),"●","○")</f>
        <v>○</v>
      </c>
      <c r="AE38" s="15">
        <v>19</v>
      </c>
      <c r="AF38" s="15">
        <v>20</v>
      </c>
      <c r="AG38" s="15">
        <v>21</v>
      </c>
      <c r="AH38" s="15">
        <v>22</v>
      </c>
      <c r="AI38" s="16">
        <v>23</v>
      </c>
      <c r="AJ38" s="16">
        <v>24</v>
      </c>
      <c r="AK38" s="16">
        <v>25</v>
      </c>
      <c r="AL38" s="28">
        <v>26</v>
      </c>
      <c r="AM38" s="30">
        <f t="shared" si="1"/>
        <v>2</v>
      </c>
      <c r="AN38" s="117">
        <f t="shared" si="2"/>
        <v>0</v>
      </c>
    </row>
    <row r="39" spans="1:40" ht="11.25" customHeight="1" x14ac:dyDescent="0.3">
      <c r="A39" s="189"/>
      <c r="B39" s="160"/>
      <c r="C39" s="138" t="s">
        <v>24</v>
      </c>
      <c r="D39" s="13"/>
      <c r="E39" s="13"/>
      <c r="F39" s="138" t="s">
        <v>31</v>
      </c>
      <c r="G39" s="4"/>
      <c r="H39" s="21"/>
      <c r="I39" s="24">
        <v>3</v>
      </c>
      <c r="J39" s="25">
        <v>2</v>
      </c>
      <c r="K39" s="25">
        <v>3</v>
      </c>
      <c r="L39" s="26">
        <v>3</v>
      </c>
      <c r="M39" s="23">
        <v>1</v>
      </c>
      <c r="N39" s="15">
        <v>2</v>
      </c>
      <c r="O39" s="15">
        <v>3</v>
      </c>
      <c r="P39" s="15">
        <v>4</v>
      </c>
      <c r="Q39" s="15">
        <v>5</v>
      </c>
      <c r="R39" s="15">
        <v>6</v>
      </c>
      <c r="S39" s="16">
        <v>7</v>
      </c>
      <c r="T39" s="16">
        <v>8</v>
      </c>
      <c r="U39" s="16">
        <v>9</v>
      </c>
      <c r="V39" s="16">
        <v>10</v>
      </c>
      <c r="W39" s="16">
        <v>11</v>
      </c>
      <c r="X39" s="16">
        <v>12</v>
      </c>
      <c r="Y39" s="16">
        <v>13</v>
      </c>
      <c r="Z39" s="16">
        <v>14</v>
      </c>
      <c r="AA39" s="16">
        <v>15</v>
      </c>
      <c r="AB39" s="16">
        <v>16</v>
      </c>
      <c r="AC39" s="15">
        <v>17</v>
      </c>
      <c r="AD39" s="15">
        <v>18</v>
      </c>
      <c r="AE39" s="14" t="str">
        <f>IF($D$39&lt;&gt;"","●","○")</f>
        <v>○</v>
      </c>
      <c r="AF39" s="15">
        <v>20</v>
      </c>
      <c r="AG39" s="15">
        <v>21</v>
      </c>
      <c r="AH39" s="15">
        <v>22</v>
      </c>
      <c r="AI39" s="16">
        <v>23</v>
      </c>
      <c r="AJ39" s="16">
        <v>24</v>
      </c>
      <c r="AK39" s="16">
        <v>25</v>
      </c>
      <c r="AL39" s="28">
        <v>26</v>
      </c>
      <c r="AM39" s="30">
        <f t="shared" si="1"/>
        <v>1</v>
      </c>
      <c r="AN39" s="117">
        <f t="shared" si="2"/>
        <v>0</v>
      </c>
    </row>
    <row r="40" spans="1:40" ht="11.25" customHeight="1" x14ac:dyDescent="0.3">
      <c r="A40" s="189"/>
      <c r="B40" s="160"/>
      <c r="C40" s="138" t="s">
        <v>25</v>
      </c>
      <c r="D40" s="13"/>
      <c r="E40" s="13"/>
      <c r="F40" s="138" t="s">
        <v>47</v>
      </c>
      <c r="G40" s="5"/>
      <c r="H40" s="47"/>
      <c r="I40" s="24">
        <v>2</v>
      </c>
      <c r="J40" s="25">
        <v>2</v>
      </c>
      <c r="K40" s="25">
        <v>3</v>
      </c>
      <c r="L40" s="26">
        <v>3</v>
      </c>
      <c r="M40" s="23">
        <v>1</v>
      </c>
      <c r="N40" s="15">
        <v>2</v>
      </c>
      <c r="O40" s="15">
        <v>3</v>
      </c>
      <c r="P40" s="15">
        <v>4</v>
      </c>
      <c r="Q40" s="15">
        <v>5</v>
      </c>
      <c r="R40" s="15">
        <v>6</v>
      </c>
      <c r="S40" s="16">
        <v>7</v>
      </c>
      <c r="T40" s="16">
        <v>8</v>
      </c>
      <c r="U40" s="16">
        <v>9</v>
      </c>
      <c r="V40" s="16">
        <v>10</v>
      </c>
      <c r="W40" s="16">
        <v>11</v>
      </c>
      <c r="X40" s="16">
        <v>12</v>
      </c>
      <c r="Y40" s="16">
        <v>13</v>
      </c>
      <c r="Z40" s="16">
        <v>14</v>
      </c>
      <c r="AA40" s="16">
        <v>15</v>
      </c>
      <c r="AB40" s="16">
        <v>16</v>
      </c>
      <c r="AC40" s="15">
        <v>17</v>
      </c>
      <c r="AD40" s="15">
        <v>18</v>
      </c>
      <c r="AE40" s="15">
        <v>19</v>
      </c>
      <c r="AF40" s="15">
        <v>20</v>
      </c>
      <c r="AG40" s="14" t="str">
        <f>IF(OR($D$40&lt;&gt;"",$G$40&lt;&gt;""),"●","○")</f>
        <v>○</v>
      </c>
      <c r="AH40" s="14" t="str">
        <f>IF(OR($D$40&lt;&gt;"",$G$40&lt;&gt;""),"●","○")</f>
        <v>○</v>
      </c>
      <c r="AI40" s="16">
        <v>23</v>
      </c>
      <c r="AJ40" s="16">
        <v>24</v>
      </c>
      <c r="AK40" s="16">
        <v>25</v>
      </c>
      <c r="AL40" s="28">
        <v>26</v>
      </c>
      <c r="AM40" s="30">
        <f t="shared" si="1"/>
        <v>2</v>
      </c>
      <c r="AN40" s="117">
        <f t="shared" si="2"/>
        <v>0</v>
      </c>
    </row>
    <row r="41" spans="1:40" ht="11.25" customHeight="1" x14ac:dyDescent="0.3">
      <c r="A41" s="189"/>
      <c r="B41" s="161"/>
      <c r="C41" s="139" t="s">
        <v>26</v>
      </c>
      <c r="D41" s="152"/>
      <c r="E41" s="152"/>
      <c r="F41" s="139" t="s">
        <v>31</v>
      </c>
      <c r="G41" s="6"/>
      <c r="H41" s="27"/>
      <c r="I41" s="146">
        <v>4</v>
      </c>
      <c r="J41" s="147">
        <v>1</v>
      </c>
      <c r="K41" s="147">
        <v>3</v>
      </c>
      <c r="L41" s="148">
        <v>3</v>
      </c>
      <c r="M41" s="153">
        <v>1</v>
      </c>
      <c r="N41" s="143">
        <v>2</v>
      </c>
      <c r="O41" s="143">
        <v>3</v>
      </c>
      <c r="P41" s="143">
        <v>4</v>
      </c>
      <c r="Q41" s="143">
        <v>5</v>
      </c>
      <c r="R41" s="143">
        <v>6</v>
      </c>
      <c r="S41" s="144">
        <v>7</v>
      </c>
      <c r="T41" s="144">
        <v>8</v>
      </c>
      <c r="U41" s="144">
        <v>9</v>
      </c>
      <c r="V41" s="144">
        <v>10</v>
      </c>
      <c r="W41" s="144">
        <v>11</v>
      </c>
      <c r="X41" s="144">
        <v>12</v>
      </c>
      <c r="Y41" s="144">
        <v>13</v>
      </c>
      <c r="Z41" s="144">
        <v>14</v>
      </c>
      <c r="AA41" s="144">
        <v>15</v>
      </c>
      <c r="AB41" s="144">
        <v>16</v>
      </c>
      <c r="AC41" s="143">
        <v>17</v>
      </c>
      <c r="AD41" s="143">
        <v>18</v>
      </c>
      <c r="AE41" s="143">
        <v>19</v>
      </c>
      <c r="AF41" s="143">
        <v>20</v>
      </c>
      <c r="AG41" s="149" t="str">
        <f>IF($D$41&lt;&gt;"","●","○")</f>
        <v>○</v>
      </c>
      <c r="AH41" s="149" t="str">
        <f>IF($D$41&lt;&gt;"","●","○")</f>
        <v>○</v>
      </c>
      <c r="AI41" s="144">
        <v>23</v>
      </c>
      <c r="AJ41" s="144">
        <v>24</v>
      </c>
      <c r="AK41" s="144">
        <v>25</v>
      </c>
      <c r="AL41" s="145">
        <v>26</v>
      </c>
      <c r="AM41" s="137">
        <f t="shared" si="1"/>
        <v>2</v>
      </c>
      <c r="AN41" s="115">
        <f t="shared" si="2"/>
        <v>0</v>
      </c>
    </row>
    <row r="42" spans="1:40" ht="11.25" customHeight="1" x14ac:dyDescent="0.3">
      <c r="A42" s="189"/>
      <c r="B42" s="197" t="s">
        <v>84</v>
      </c>
      <c r="C42" s="141" t="s">
        <v>27</v>
      </c>
      <c r="D42" s="49"/>
      <c r="E42" s="49"/>
      <c r="F42" s="8" t="s">
        <v>31</v>
      </c>
      <c r="G42" s="8"/>
      <c r="H42" s="10"/>
      <c r="I42" s="50">
        <v>3</v>
      </c>
      <c r="J42" s="51">
        <v>1</v>
      </c>
      <c r="K42" s="51">
        <v>3</v>
      </c>
      <c r="L42" s="52">
        <v>3</v>
      </c>
      <c r="M42" s="65">
        <v>1</v>
      </c>
      <c r="N42" s="31">
        <v>2</v>
      </c>
      <c r="O42" s="31">
        <v>3</v>
      </c>
      <c r="P42" s="31">
        <v>4</v>
      </c>
      <c r="Q42" s="31">
        <v>5</v>
      </c>
      <c r="R42" s="31">
        <v>6</v>
      </c>
      <c r="S42" s="38">
        <v>7</v>
      </c>
      <c r="T42" s="38">
        <v>8</v>
      </c>
      <c r="U42" s="38">
        <v>9</v>
      </c>
      <c r="V42" s="38">
        <v>10</v>
      </c>
      <c r="W42" s="38">
        <v>11</v>
      </c>
      <c r="X42" s="38">
        <v>12</v>
      </c>
      <c r="Y42" s="38">
        <v>13</v>
      </c>
      <c r="Z42" s="38">
        <v>14</v>
      </c>
      <c r="AA42" s="38">
        <v>15</v>
      </c>
      <c r="AB42" s="38">
        <v>16</v>
      </c>
      <c r="AC42" s="31">
        <v>17</v>
      </c>
      <c r="AD42" s="31">
        <v>18</v>
      </c>
      <c r="AE42" s="31">
        <v>19</v>
      </c>
      <c r="AF42" s="31">
        <v>20</v>
      </c>
      <c r="AG42" s="31">
        <v>21</v>
      </c>
      <c r="AH42" s="31">
        <v>22</v>
      </c>
      <c r="AI42" s="37" t="str">
        <f>IF($D$42&lt;&gt;"","●","○")</f>
        <v>○</v>
      </c>
      <c r="AJ42" s="38">
        <v>24</v>
      </c>
      <c r="AK42" s="38">
        <v>25</v>
      </c>
      <c r="AL42" s="76" t="str">
        <f>IF($D$42&lt;&gt;"","●","○")</f>
        <v>○</v>
      </c>
      <c r="AM42" s="56">
        <f t="shared" si="1"/>
        <v>2</v>
      </c>
      <c r="AN42" s="116">
        <f t="shared" si="2"/>
        <v>0</v>
      </c>
    </row>
    <row r="43" spans="1:40" ht="11.25" customHeight="1" x14ac:dyDescent="0.3">
      <c r="A43" s="190"/>
      <c r="B43" s="198"/>
      <c r="C43" s="142" t="s">
        <v>28</v>
      </c>
      <c r="D43" s="41"/>
      <c r="E43" s="41"/>
      <c r="F43" s="40" t="s">
        <v>31</v>
      </c>
      <c r="G43" s="40"/>
      <c r="H43" s="42"/>
      <c r="I43" s="43">
        <v>5</v>
      </c>
      <c r="J43" s="44">
        <v>1</v>
      </c>
      <c r="K43" s="44">
        <v>3</v>
      </c>
      <c r="L43" s="45">
        <v>3</v>
      </c>
      <c r="M43" s="32">
        <v>1</v>
      </c>
      <c r="N43" s="33">
        <v>2</v>
      </c>
      <c r="O43" s="33">
        <v>3</v>
      </c>
      <c r="P43" s="33">
        <v>4</v>
      </c>
      <c r="Q43" s="33">
        <v>5</v>
      </c>
      <c r="R43" s="33">
        <v>6</v>
      </c>
      <c r="S43" s="34">
        <v>7</v>
      </c>
      <c r="T43" s="34">
        <v>8</v>
      </c>
      <c r="U43" s="34">
        <v>9</v>
      </c>
      <c r="V43" s="34">
        <v>10</v>
      </c>
      <c r="W43" s="34">
        <v>11</v>
      </c>
      <c r="X43" s="34">
        <v>12</v>
      </c>
      <c r="Y43" s="34">
        <v>13</v>
      </c>
      <c r="Z43" s="34">
        <v>14</v>
      </c>
      <c r="AA43" s="34">
        <v>15</v>
      </c>
      <c r="AB43" s="34">
        <v>16</v>
      </c>
      <c r="AC43" s="33">
        <v>17</v>
      </c>
      <c r="AD43" s="33">
        <v>18</v>
      </c>
      <c r="AE43" s="33">
        <v>19</v>
      </c>
      <c r="AF43" s="33">
        <v>20</v>
      </c>
      <c r="AG43" s="33">
        <v>21</v>
      </c>
      <c r="AH43" s="33">
        <v>22</v>
      </c>
      <c r="AI43" s="35" t="str">
        <f>IF($D$43&lt;&gt;"","●","○")</f>
        <v>○</v>
      </c>
      <c r="AJ43" s="35" t="str">
        <f>IF($D$43&lt;&gt;"","●","○")</f>
        <v>○</v>
      </c>
      <c r="AK43" s="35" t="str">
        <f>IF($D$43&lt;&gt;"","●","○")</f>
        <v>○</v>
      </c>
      <c r="AL43" s="36">
        <v>26</v>
      </c>
      <c r="AM43" s="137">
        <f t="shared" si="1"/>
        <v>3</v>
      </c>
      <c r="AN43" s="115">
        <f t="shared" si="2"/>
        <v>0</v>
      </c>
    </row>
    <row r="44" spans="1:40" ht="11.25" customHeight="1" thickBot="1" x14ac:dyDescent="0.35">
      <c r="A44" s="154" t="s">
        <v>81</v>
      </c>
      <c r="B44" s="155"/>
      <c r="C44" s="155"/>
      <c r="D44" s="155"/>
      <c r="E44" s="155"/>
      <c r="F44" s="155"/>
      <c r="G44" s="155"/>
      <c r="H44" s="155"/>
      <c r="I44" s="155"/>
      <c r="J44" s="155"/>
      <c r="K44" s="155"/>
      <c r="L44" s="156"/>
      <c r="M44" s="123">
        <f>COUNTIF(M12:M43,"●")</f>
        <v>0</v>
      </c>
      <c r="N44" s="121">
        <f t="shared" ref="N44:AL44" si="4">COUNTIF(N12:N43,"●")</f>
        <v>0</v>
      </c>
      <c r="O44" s="121">
        <f t="shared" si="4"/>
        <v>0</v>
      </c>
      <c r="P44" s="121">
        <f t="shared" si="4"/>
        <v>0</v>
      </c>
      <c r="Q44" s="121">
        <f t="shared" si="4"/>
        <v>0</v>
      </c>
      <c r="R44" s="121">
        <f t="shared" si="4"/>
        <v>0</v>
      </c>
      <c r="S44" s="121">
        <f t="shared" si="4"/>
        <v>0</v>
      </c>
      <c r="T44" s="121">
        <f t="shared" si="4"/>
        <v>0</v>
      </c>
      <c r="U44" s="121">
        <f t="shared" si="4"/>
        <v>0</v>
      </c>
      <c r="V44" s="121">
        <f t="shared" si="4"/>
        <v>0</v>
      </c>
      <c r="W44" s="121">
        <f t="shared" si="4"/>
        <v>0</v>
      </c>
      <c r="X44" s="121">
        <f t="shared" si="4"/>
        <v>0</v>
      </c>
      <c r="Y44" s="121">
        <f t="shared" si="4"/>
        <v>0</v>
      </c>
      <c r="Z44" s="121">
        <f t="shared" si="4"/>
        <v>0</v>
      </c>
      <c r="AA44" s="121">
        <f t="shared" si="4"/>
        <v>0</v>
      </c>
      <c r="AB44" s="121">
        <f t="shared" si="4"/>
        <v>0</v>
      </c>
      <c r="AC44" s="121">
        <f t="shared" si="4"/>
        <v>0</v>
      </c>
      <c r="AD44" s="121">
        <f t="shared" si="4"/>
        <v>0</v>
      </c>
      <c r="AE44" s="121">
        <f t="shared" si="4"/>
        <v>0</v>
      </c>
      <c r="AF44" s="121">
        <f t="shared" si="4"/>
        <v>0</v>
      </c>
      <c r="AG44" s="121">
        <f t="shared" si="4"/>
        <v>0</v>
      </c>
      <c r="AH44" s="121">
        <f t="shared" si="4"/>
        <v>0</v>
      </c>
      <c r="AI44" s="121">
        <f t="shared" si="4"/>
        <v>0</v>
      </c>
      <c r="AJ44" s="121">
        <f t="shared" si="4"/>
        <v>0</v>
      </c>
      <c r="AK44" s="121">
        <f t="shared" si="4"/>
        <v>0</v>
      </c>
      <c r="AL44" s="127">
        <f t="shared" si="4"/>
        <v>0</v>
      </c>
      <c r="AM44" s="123">
        <f>SUM(M44:AL44)</f>
        <v>0</v>
      </c>
      <c r="AN44" s="128">
        <f>SUM(AN12)+SUM(AN15:AN24)+SUM(AN26:AN43)+IF(AND(4&lt;D51,D51&lt;11),3,0)+IF(AND(3&lt;D54,D54&lt;13),3,0)+IF(AND(4&lt;D63,D63&lt;15),3,0)-IF(AND(1&lt;D38,D38&lt;15),3,0)-IF(G20&lt;&gt;"",3,0)-IF(AND(D20&gt;2,D20&lt;11),3,0)</f>
        <v>0</v>
      </c>
    </row>
    <row r="45" spans="1:40" ht="11.25" customHeight="1" x14ac:dyDescent="0.3">
      <c r="A45" s="157" t="s">
        <v>123</v>
      </c>
      <c r="B45" s="159" t="s">
        <v>82</v>
      </c>
      <c r="C45" s="141" t="s">
        <v>31</v>
      </c>
      <c r="D45" s="46"/>
      <c r="E45" s="46"/>
      <c r="F45" s="100" t="s">
        <v>58</v>
      </c>
      <c r="G45" s="9"/>
      <c r="H45" s="48"/>
      <c r="I45" s="50">
        <v>2</v>
      </c>
      <c r="J45" s="51">
        <v>1</v>
      </c>
      <c r="K45" s="51">
        <v>4</v>
      </c>
      <c r="L45" s="52">
        <v>3</v>
      </c>
      <c r="M45" s="65">
        <v>1</v>
      </c>
      <c r="N45" s="31">
        <v>2</v>
      </c>
      <c r="O45" s="31">
        <v>3</v>
      </c>
      <c r="P45" s="31">
        <v>4</v>
      </c>
      <c r="Q45" s="31">
        <v>5</v>
      </c>
      <c r="R45" s="31">
        <v>6</v>
      </c>
      <c r="S45" s="37" t="str">
        <f>IF($G$45&lt;&gt;"","●","○")</f>
        <v>○</v>
      </c>
      <c r="T45" s="38">
        <v>8</v>
      </c>
      <c r="U45" s="38">
        <v>9</v>
      </c>
      <c r="V45" s="38">
        <v>10</v>
      </c>
      <c r="W45" s="38">
        <v>11</v>
      </c>
      <c r="X45" s="38">
        <v>12</v>
      </c>
      <c r="Y45" s="38">
        <v>13</v>
      </c>
      <c r="Z45" s="38">
        <v>14</v>
      </c>
      <c r="AA45" s="38">
        <v>15</v>
      </c>
      <c r="AB45" s="38">
        <v>16</v>
      </c>
      <c r="AC45" s="39">
        <v>17</v>
      </c>
      <c r="AD45" s="39">
        <v>18</v>
      </c>
      <c r="AE45" s="39">
        <v>19</v>
      </c>
      <c r="AF45" s="39">
        <v>20</v>
      </c>
      <c r="AG45" s="39">
        <v>21</v>
      </c>
      <c r="AH45" s="39">
        <v>22</v>
      </c>
      <c r="AI45" s="38">
        <v>23</v>
      </c>
      <c r="AJ45" s="38">
        <v>24</v>
      </c>
      <c r="AK45" s="38">
        <v>25</v>
      </c>
      <c r="AL45" s="55">
        <v>26</v>
      </c>
      <c r="AM45" s="56">
        <f t="shared" si="1"/>
        <v>1</v>
      </c>
      <c r="AN45" s="116">
        <f t="shared" si="2"/>
        <v>0</v>
      </c>
    </row>
    <row r="46" spans="1:40" ht="11.25" customHeight="1" x14ac:dyDescent="0.3">
      <c r="A46" s="157"/>
      <c r="B46" s="160"/>
      <c r="C46" s="138" t="s">
        <v>31</v>
      </c>
      <c r="D46" s="18"/>
      <c r="E46" s="18"/>
      <c r="F46" s="98" t="s">
        <v>59</v>
      </c>
      <c r="G46" s="5"/>
      <c r="H46" s="47"/>
      <c r="I46" s="24">
        <v>2</v>
      </c>
      <c r="J46" s="25">
        <v>1</v>
      </c>
      <c r="K46" s="25">
        <v>3</v>
      </c>
      <c r="L46" s="26">
        <v>3</v>
      </c>
      <c r="M46" s="23">
        <v>1</v>
      </c>
      <c r="N46" s="15">
        <v>2</v>
      </c>
      <c r="O46" s="15">
        <v>3</v>
      </c>
      <c r="P46" s="15">
        <v>4</v>
      </c>
      <c r="Q46" s="15">
        <v>5</v>
      </c>
      <c r="R46" s="15">
        <v>6</v>
      </c>
      <c r="S46" s="17" t="str">
        <f>IF($G$46&lt;&gt;"","●","○")</f>
        <v>○</v>
      </c>
      <c r="T46" s="16">
        <v>8</v>
      </c>
      <c r="U46" s="16">
        <v>9</v>
      </c>
      <c r="V46" s="16">
        <v>10</v>
      </c>
      <c r="W46" s="16">
        <v>11</v>
      </c>
      <c r="X46" s="16">
        <v>12</v>
      </c>
      <c r="Y46" s="16">
        <v>13</v>
      </c>
      <c r="Z46" s="16">
        <v>14</v>
      </c>
      <c r="AA46" s="16">
        <v>15</v>
      </c>
      <c r="AB46" s="16">
        <v>16</v>
      </c>
      <c r="AC46" s="19">
        <v>17</v>
      </c>
      <c r="AD46" s="19">
        <v>18</v>
      </c>
      <c r="AE46" s="19">
        <v>19</v>
      </c>
      <c r="AF46" s="19">
        <v>20</v>
      </c>
      <c r="AG46" s="19">
        <v>21</v>
      </c>
      <c r="AH46" s="19">
        <v>22</v>
      </c>
      <c r="AI46" s="16">
        <v>23</v>
      </c>
      <c r="AJ46" s="16">
        <v>24</v>
      </c>
      <c r="AK46" s="16">
        <v>25</v>
      </c>
      <c r="AL46" s="28">
        <v>26</v>
      </c>
      <c r="AM46" s="30">
        <f t="shared" si="1"/>
        <v>1</v>
      </c>
      <c r="AN46" s="117">
        <f t="shared" si="2"/>
        <v>0</v>
      </c>
    </row>
    <row r="47" spans="1:40" ht="11.25" customHeight="1" x14ac:dyDescent="0.3">
      <c r="A47" s="157"/>
      <c r="B47" s="160"/>
      <c r="C47" s="138" t="s">
        <v>31</v>
      </c>
      <c r="D47" s="18"/>
      <c r="E47" s="18"/>
      <c r="F47" s="98" t="s">
        <v>60</v>
      </c>
      <c r="G47" s="5"/>
      <c r="H47" s="47"/>
      <c r="I47" s="24">
        <v>3</v>
      </c>
      <c r="J47" s="25">
        <v>1</v>
      </c>
      <c r="K47" s="25">
        <v>3</v>
      </c>
      <c r="L47" s="26">
        <v>3</v>
      </c>
      <c r="M47" s="23">
        <v>1</v>
      </c>
      <c r="N47" s="15">
        <v>2</v>
      </c>
      <c r="O47" s="15">
        <v>3</v>
      </c>
      <c r="P47" s="15">
        <v>4</v>
      </c>
      <c r="Q47" s="15">
        <v>5</v>
      </c>
      <c r="R47" s="15">
        <v>6</v>
      </c>
      <c r="S47" s="17" t="str">
        <f>IF($G$47&lt;&gt;"","●","○")</f>
        <v>○</v>
      </c>
      <c r="T47" s="16">
        <v>8</v>
      </c>
      <c r="U47" s="16">
        <v>9</v>
      </c>
      <c r="V47" s="16">
        <v>10</v>
      </c>
      <c r="W47" s="16">
        <v>11</v>
      </c>
      <c r="X47" s="16">
        <v>12</v>
      </c>
      <c r="Y47" s="16">
        <v>13</v>
      </c>
      <c r="Z47" s="16">
        <v>14</v>
      </c>
      <c r="AA47" s="16">
        <v>15</v>
      </c>
      <c r="AB47" s="16">
        <v>16</v>
      </c>
      <c r="AC47" s="19">
        <v>17</v>
      </c>
      <c r="AD47" s="19">
        <v>18</v>
      </c>
      <c r="AE47" s="19">
        <v>19</v>
      </c>
      <c r="AF47" s="19">
        <v>20</v>
      </c>
      <c r="AG47" s="19">
        <v>21</v>
      </c>
      <c r="AH47" s="19">
        <v>22</v>
      </c>
      <c r="AI47" s="16">
        <v>23</v>
      </c>
      <c r="AJ47" s="16">
        <v>24</v>
      </c>
      <c r="AK47" s="16">
        <v>25</v>
      </c>
      <c r="AL47" s="28">
        <v>26</v>
      </c>
      <c r="AM47" s="30">
        <f t="shared" si="1"/>
        <v>1</v>
      </c>
      <c r="AN47" s="117">
        <f t="shared" si="2"/>
        <v>0</v>
      </c>
    </row>
    <row r="48" spans="1:40" ht="11.25" customHeight="1" x14ac:dyDescent="0.3">
      <c r="A48" s="157"/>
      <c r="B48" s="160"/>
      <c r="C48" s="138" t="s">
        <v>31</v>
      </c>
      <c r="D48" s="18"/>
      <c r="E48" s="18"/>
      <c r="F48" s="98" t="s">
        <v>61</v>
      </c>
      <c r="G48" s="5"/>
      <c r="H48" s="47"/>
      <c r="I48" s="24">
        <v>1</v>
      </c>
      <c r="J48" s="25">
        <v>2</v>
      </c>
      <c r="K48" s="25">
        <v>3</v>
      </c>
      <c r="L48" s="26">
        <v>3</v>
      </c>
      <c r="M48" s="23">
        <v>1</v>
      </c>
      <c r="N48" s="15">
        <v>2</v>
      </c>
      <c r="O48" s="15">
        <v>3</v>
      </c>
      <c r="P48" s="15">
        <v>4</v>
      </c>
      <c r="Q48" s="15">
        <v>5</v>
      </c>
      <c r="R48" s="15">
        <v>6</v>
      </c>
      <c r="S48" s="17" t="str">
        <f>IF($G$48&lt;&gt;"","●","○")</f>
        <v>○</v>
      </c>
      <c r="T48" s="16">
        <v>8</v>
      </c>
      <c r="U48" s="16">
        <v>9</v>
      </c>
      <c r="V48" s="16">
        <v>10</v>
      </c>
      <c r="W48" s="16">
        <v>11</v>
      </c>
      <c r="X48" s="16">
        <v>12</v>
      </c>
      <c r="Y48" s="16">
        <v>13</v>
      </c>
      <c r="Z48" s="16">
        <v>14</v>
      </c>
      <c r="AA48" s="16">
        <v>15</v>
      </c>
      <c r="AB48" s="16">
        <v>16</v>
      </c>
      <c r="AC48" s="19">
        <v>17</v>
      </c>
      <c r="AD48" s="19">
        <v>18</v>
      </c>
      <c r="AE48" s="19">
        <v>19</v>
      </c>
      <c r="AF48" s="19">
        <v>20</v>
      </c>
      <c r="AG48" s="19">
        <v>21</v>
      </c>
      <c r="AH48" s="19">
        <v>22</v>
      </c>
      <c r="AI48" s="16">
        <v>23</v>
      </c>
      <c r="AJ48" s="16">
        <v>24</v>
      </c>
      <c r="AK48" s="16">
        <v>25</v>
      </c>
      <c r="AL48" s="28">
        <v>26</v>
      </c>
      <c r="AM48" s="30">
        <f t="shared" si="1"/>
        <v>1</v>
      </c>
      <c r="AN48" s="117">
        <f t="shared" si="2"/>
        <v>0</v>
      </c>
    </row>
    <row r="49" spans="1:40" ht="11.25" customHeight="1" x14ac:dyDescent="0.3">
      <c r="A49" s="157"/>
      <c r="B49" s="160"/>
      <c r="C49" s="138" t="s">
        <v>51</v>
      </c>
      <c r="D49" s="103"/>
      <c r="E49" s="103"/>
      <c r="F49" s="98" t="s">
        <v>31</v>
      </c>
      <c r="G49" s="4"/>
      <c r="H49" s="21"/>
      <c r="I49" s="24">
        <v>5</v>
      </c>
      <c r="J49" s="25">
        <v>2</v>
      </c>
      <c r="K49" s="25">
        <v>3</v>
      </c>
      <c r="L49" s="26">
        <v>3</v>
      </c>
      <c r="M49" s="23">
        <v>1</v>
      </c>
      <c r="N49" s="15">
        <v>2</v>
      </c>
      <c r="O49" s="15">
        <v>3</v>
      </c>
      <c r="P49" s="15">
        <v>4</v>
      </c>
      <c r="Q49" s="15">
        <v>5</v>
      </c>
      <c r="R49" s="15">
        <v>6</v>
      </c>
      <c r="S49" s="17" t="str">
        <f>IF($D$49&lt;&gt;"","●","○")</f>
        <v>○</v>
      </c>
      <c r="T49" s="16">
        <v>8</v>
      </c>
      <c r="U49" s="16">
        <v>9</v>
      </c>
      <c r="V49" s="16">
        <v>10</v>
      </c>
      <c r="W49" s="16">
        <v>11</v>
      </c>
      <c r="X49" s="16">
        <v>12</v>
      </c>
      <c r="Y49" s="16">
        <v>13</v>
      </c>
      <c r="Z49" s="16">
        <v>14</v>
      </c>
      <c r="AA49" s="16">
        <v>15</v>
      </c>
      <c r="AB49" s="16">
        <v>16</v>
      </c>
      <c r="AC49" s="19">
        <v>17</v>
      </c>
      <c r="AD49" s="19">
        <v>18</v>
      </c>
      <c r="AE49" s="19">
        <v>19</v>
      </c>
      <c r="AF49" s="20" t="str">
        <f>IF($D$49&lt;&gt;"","●","○")</f>
        <v>○</v>
      </c>
      <c r="AG49" s="19">
        <v>21</v>
      </c>
      <c r="AH49" s="19">
        <v>22</v>
      </c>
      <c r="AI49" s="16">
        <v>23</v>
      </c>
      <c r="AJ49" s="16">
        <v>24</v>
      </c>
      <c r="AK49" s="16">
        <v>25</v>
      </c>
      <c r="AL49" s="28">
        <v>26</v>
      </c>
      <c r="AM49" s="30">
        <f t="shared" si="1"/>
        <v>2</v>
      </c>
      <c r="AN49" s="117">
        <f t="shared" si="2"/>
        <v>0</v>
      </c>
    </row>
    <row r="50" spans="1:40" ht="11.25" customHeight="1" x14ac:dyDescent="0.3">
      <c r="A50" s="157"/>
      <c r="B50" s="161"/>
      <c r="C50" s="139" t="s">
        <v>52</v>
      </c>
      <c r="D50" s="104"/>
      <c r="E50" s="104"/>
      <c r="F50" s="99" t="s">
        <v>31</v>
      </c>
      <c r="G50" s="6"/>
      <c r="H50" s="27"/>
      <c r="I50" s="146">
        <v>3</v>
      </c>
      <c r="J50" s="147">
        <v>1</v>
      </c>
      <c r="K50" s="147">
        <v>4</v>
      </c>
      <c r="L50" s="148">
        <v>3</v>
      </c>
      <c r="M50" s="153">
        <v>1</v>
      </c>
      <c r="N50" s="143">
        <v>2</v>
      </c>
      <c r="O50" s="143">
        <v>3</v>
      </c>
      <c r="P50" s="143">
        <v>4</v>
      </c>
      <c r="Q50" s="143">
        <v>5</v>
      </c>
      <c r="R50" s="143">
        <v>6</v>
      </c>
      <c r="S50" s="150" t="str">
        <f>IF($D$50&lt;&gt;"","●","○")</f>
        <v>○</v>
      </c>
      <c r="T50" s="144">
        <v>8</v>
      </c>
      <c r="U50" s="144">
        <v>9</v>
      </c>
      <c r="V50" s="144">
        <v>10</v>
      </c>
      <c r="W50" s="144">
        <v>11</v>
      </c>
      <c r="X50" s="144">
        <v>12</v>
      </c>
      <c r="Y50" s="144">
        <v>13</v>
      </c>
      <c r="Z50" s="144">
        <v>14</v>
      </c>
      <c r="AA50" s="144">
        <v>15</v>
      </c>
      <c r="AB50" s="144">
        <v>16</v>
      </c>
      <c r="AC50" s="80">
        <v>17</v>
      </c>
      <c r="AD50" s="80">
        <v>18</v>
      </c>
      <c r="AE50" s="80">
        <v>19</v>
      </c>
      <c r="AF50" s="81" t="str">
        <f>IF($D$50&lt;&gt;"","●","○")</f>
        <v>○</v>
      </c>
      <c r="AG50" s="80">
        <v>21</v>
      </c>
      <c r="AH50" s="80">
        <v>22</v>
      </c>
      <c r="AI50" s="144">
        <v>23</v>
      </c>
      <c r="AJ50" s="144">
        <v>24</v>
      </c>
      <c r="AK50" s="144">
        <v>25</v>
      </c>
      <c r="AL50" s="145">
        <v>26</v>
      </c>
      <c r="AM50" s="137">
        <f t="shared" si="1"/>
        <v>2</v>
      </c>
      <c r="AN50" s="115">
        <f t="shared" si="2"/>
        <v>0</v>
      </c>
    </row>
    <row r="51" spans="1:40" ht="11.25" customHeight="1" x14ac:dyDescent="0.3">
      <c r="A51" s="157"/>
      <c r="B51" s="162" t="s">
        <v>77</v>
      </c>
      <c r="C51" s="141" t="s">
        <v>53</v>
      </c>
      <c r="D51" s="105"/>
      <c r="E51" s="105"/>
      <c r="F51" s="100" t="s">
        <v>31</v>
      </c>
      <c r="G51" s="8" t="str">
        <f>IF(AND(4&lt;D51,D51&lt;11),"!","")</f>
        <v/>
      </c>
      <c r="H51" s="10"/>
      <c r="I51" s="50">
        <v>3</v>
      </c>
      <c r="J51" s="51">
        <v>1</v>
      </c>
      <c r="K51" s="51">
        <v>3</v>
      </c>
      <c r="L51" s="52">
        <v>3</v>
      </c>
      <c r="M51" s="65">
        <v>1</v>
      </c>
      <c r="N51" s="54" t="str">
        <f>IF($D$51&lt;&gt;"","●","○")</f>
        <v>○</v>
      </c>
      <c r="O51" s="31">
        <v>3</v>
      </c>
      <c r="P51" s="54" t="str">
        <f>IF($D$51&lt;&gt;"","●","○")</f>
        <v>○</v>
      </c>
      <c r="Q51" s="31">
        <v>5</v>
      </c>
      <c r="R51" s="31">
        <v>6</v>
      </c>
      <c r="S51" s="38">
        <v>7</v>
      </c>
      <c r="T51" s="38">
        <v>8</v>
      </c>
      <c r="U51" s="38">
        <v>9</v>
      </c>
      <c r="V51" s="38">
        <v>10</v>
      </c>
      <c r="W51" s="38">
        <v>11</v>
      </c>
      <c r="X51" s="38">
        <v>12</v>
      </c>
      <c r="Y51" s="38">
        <v>13</v>
      </c>
      <c r="Z51" s="38">
        <v>14</v>
      </c>
      <c r="AA51" s="38">
        <v>15</v>
      </c>
      <c r="AB51" s="38">
        <v>16</v>
      </c>
      <c r="AC51" s="39">
        <v>17</v>
      </c>
      <c r="AD51" s="39">
        <v>18</v>
      </c>
      <c r="AE51" s="39">
        <v>19</v>
      </c>
      <c r="AF51" s="39">
        <v>20</v>
      </c>
      <c r="AG51" s="39">
        <v>21</v>
      </c>
      <c r="AH51" s="39">
        <v>22</v>
      </c>
      <c r="AI51" s="38">
        <v>23</v>
      </c>
      <c r="AJ51" s="38">
        <v>24</v>
      </c>
      <c r="AK51" s="38">
        <v>25</v>
      </c>
      <c r="AL51" s="55">
        <v>26</v>
      </c>
      <c r="AM51" s="56">
        <f t="shared" si="1"/>
        <v>2</v>
      </c>
      <c r="AN51" s="116">
        <f t="shared" si="2"/>
        <v>0</v>
      </c>
    </row>
    <row r="52" spans="1:40" ht="11.25" customHeight="1" x14ac:dyDescent="0.3">
      <c r="A52" s="157"/>
      <c r="B52" s="163"/>
      <c r="C52" s="138" t="s">
        <v>54</v>
      </c>
      <c r="D52" s="103"/>
      <c r="E52" s="103"/>
      <c r="F52" s="98" t="s">
        <v>31</v>
      </c>
      <c r="G52" s="4"/>
      <c r="H52" s="21"/>
      <c r="I52" s="24">
        <v>4</v>
      </c>
      <c r="J52" s="25">
        <v>1</v>
      </c>
      <c r="K52" s="25">
        <v>3</v>
      </c>
      <c r="L52" s="26">
        <v>3</v>
      </c>
      <c r="M52" s="22" t="str">
        <f>IF($D$52&lt;&gt;"","●","○")</f>
        <v>○</v>
      </c>
      <c r="N52" s="14" t="str">
        <f>IF($D$52&lt;&gt;"","●","○")</f>
        <v>○</v>
      </c>
      <c r="O52" s="15">
        <v>3</v>
      </c>
      <c r="P52" s="15">
        <v>4</v>
      </c>
      <c r="Q52" s="15">
        <v>5</v>
      </c>
      <c r="R52" s="15">
        <v>6</v>
      </c>
      <c r="S52" s="16">
        <v>7</v>
      </c>
      <c r="T52" s="16">
        <v>8</v>
      </c>
      <c r="U52" s="16">
        <v>9</v>
      </c>
      <c r="V52" s="16">
        <v>10</v>
      </c>
      <c r="W52" s="16">
        <v>11</v>
      </c>
      <c r="X52" s="16">
        <v>12</v>
      </c>
      <c r="Y52" s="16">
        <v>13</v>
      </c>
      <c r="Z52" s="16">
        <v>14</v>
      </c>
      <c r="AA52" s="16">
        <v>15</v>
      </c>
      <c r="AB52" s="16">
        <v>16</v>
      </c>
      <c r="AC52" s="19">
        <v>17</v>
      </c>
      <c r="AD52" s="19">
        <v>18</v>
      </c>
      <c r="AE52" s="19">
        <v>19</v>
      </c>
      <c r="AF52" s="19">
        <v>20</v>
      </c>
      <c r="AG52" s="19">
        <v>21</v>
      </c>
      <c r="AH52" s="19">
        <v>22</v>
      </c>
      <c r="AI52" s="16">
        <v>23</v>
      </c>
      <c r="AJ52" s="16">
        <v>24</v>
      </c>
      <c r="AK52" s="16">
        <v>25</v>
      </c>
      <c r="AL52" s="28">
        <v>26</v>
      </c>
      <c r="AM52" s="30">
        <f t="shared" si="1"/>
        <v>2</v>
      </c>
      <c r="AN52" s="117">
        <f t="shared" si="2"/>
        <v>0</v>
      </c>
    </row>
    <row r="53" spans="1:40" ht="11.25" customHeight="1" x14ac:dyDescent="0.3">
      <c r="A53" s="157"/>
      <c r="B53" s="163"/>
      <c r="C53" s="138" t="s">
        <v>55</v>
      </c>
      <c r="D53" s="103"/>
      <c r="E53" s="103"/>
      <c r="F53" s="98" t="s">
        <v>31</v>
      </c>
      <c r="G53" s="4"/>
      <c r="H53" s="21"/>
      <c r="I53" s="24">
        <v>5</v>
      </c>
      <c r="J53" s="25">
        <v>1</v>
      </c>
      <c r="K53" s="25">
        <v>3</v>
      </c>
      <c r="L53" s="26">
        <v>3</v>
      </c>
      <c r="M53" s="23">
        <v>1</v>
      </c>
      <c r="N53" s="15">
        <v>2</v>
      </c>
      <c r="O53" s="15">
        <v>3</v>
      </c>
      <c r="P53" s="15">
        <v>4</v>
      </c>
      <c r="Q53" s="15">
        <v>5</v>
      </c>
      <c r="R53" s="14" t="str">
        <f>IF($D$53&lt;&gt;"","●","○")</f>
        <v>○</v>
      </c>
      <c r="S53" s="16">
        <v>7</v>
      </c>
      <c r="T53" s="16">
        <v>8</v>
      </c>
      <c r="U53" s="16">
        <v>9</v>
      </c>
      <c r="V53" s="16">
        <v>10</v>
      </c>
      <c r="W53" s="16">
        <v>11</v>
      </c>
      <c r="X53" s="16">
        <v>12</v>
      </c>
      <c r="Y53" s="16">
        <v>13</v>
      </c>
      <c r="Z53" s="17" t="str">
        <f>IF($D$53&lt;&gt;"","●","○")</f>
        <v>○</v>
      </c>
      <c r="AA53" s="16">
        <v>15</v>
      </c>
      <c r="AB53" s="16">
        <v>16</v>
      </c>
      <c r="AC53" s="19">
        <v>17</v>
      </c>
      <c r="AD53" s="19">
        <v>18</v>
      </c>
      <c r="AE53" s="19">
        <v>19</v>
      </c>
      <c r="AF53" s="19">
        <v>20</v>
      </c>
      <c r="AG53" s="19">
        <v>21</v>
      </c>
      <c r="AH53" s="19">
        <v>22</v>
      </c>
      <c r="AI53" s="16">
        <v>23</v>
      </c>
      <c r="AJ53" s="16">
        <v>24</v>
      </c>
      <c r="AK53" s="16">
        <v>25</v>
      </c>
      <c r="AL53" s="28">
        <v>26</v>
      </c>
      <c r="AM53" s="30">
        <f t="shared" si="1"/>
        <v>2</v>
      </c>
      <c r="AN53" s="117">
        <f t="shared" si="2"/>
        <v>0</v>
      </c>
    </row>
    <row r="54" spans="1:40" ht="11.25" customHeight="1" x14ac:dyDescent="0.3">
      <c r="A54" s="157"/>
      <c r="B54" s="163"/>
      <c r="C54" s="138" t="s">
        <v>56</v>
      </c>
      <c r="D54" s="103"/>
      <c r="E54" s="103"/>
      <c r="F54" s="98" t="s">
        <v>31</v>
      </c>
      <c r="G54" s="4" t="str">
        <f>IF(AND(3&lt;D54,D54&lt;13),"!","")</f>
        <v/>
      </c>
      <c r="H54" s="21"/>
      <c r="I54" s="24">
        <v>4</v>
      </c>
      <c r="J54" s="25">
        <v>1</v>
      </c>
      <c r="K54" s="25">
        <v>3</v>
      </c>
      <c r="L54" s="26">
        <v>3</v>
      </c>
      <c r="M54" s="23">
        <v>1</v>
      </c>
      <c r="N54" s="15">
        <v>2</v>
      </c>
      <c r="O54" s="15">
        <v>3</v>
      </c>
      <c r="P54" s="15">
        <v>4</v>
      </c>
      <c r="Q54" s="15">
        <v>5</v>
      </c>
      <c r="R54" s="14" t="str">
        <f>IF($D$54&lt;&gt;"","●","○")</f>
        <v>○</v>
      </c>
      <c r="S54" s="16">
        <v>7</v>
      </c>
      <c r="T54" s="16">
        <v>8</v>
      </c>
      <c r="U54" s="16">
        <v>9</v>
      </c>
      <c r="V54" s="16">
        <v>10</v>
      </c>
      <c r="W54" s="16">
        <v>11</v>
      </c>
      <c r="X54" s="16">
        <v>12</v>
      </c>
      <c r="Y54" s="16">
        <v>13</v>
      </c>
      <c r="Z54" s="16">
        <v>14</v>
      </c>
      <c r="AA54" s="17" t="str">
        <f>IF($D$54&lt;&gt;"","●","○")</f>
        <v>○</v>
      </c>
      <c r="AB54" s="16">
        <v>16</v>
      </c>
      <c r="AC54" s="19">
        <v>17</v>
      </c>
      <c r="AD54" s="19">
        <v>18</v>
      </c>
      <c r="AE54" s="19">
        <v>19</v>
      </c>
      <c r="AF54" s="19">
        <v>20</v>
      </c>
      <c r="AG54" s="19">
        <v>21</v>
      </c>
      <c r="AH54" s="19">
        <v>22</v>
      </c>
      <c r="AI54" s="16">
        <v>23</v>
      </c>
      <c r="AJ54" s="16">
        <v>24</v>
      </c>
      <c r="AK54" s="16">
        <v>25</v>
      </c>
      <c r="AL54" s="28">
        <v>26</v>
      </c>
      <c r="AM54" s="30">
        <f t="shared" si="1"/>
        <v>2</v>
      </c>
      <c r="AN54" s="117">
        <f t="shared" si="2"/>
        <v>0</v>
      </c>
    </row>
    <row r="55" spans="1:40" ht="11.25" customHeight="1" x14ac:dyDescent="0.3">
      <c r="A55" s="157"/>
      <c r="B55" s="163"/>
      <c r="C55" s="138" t="s">
        <v>57</v>
      </c>
      <c r="D55" s="103"/>
      <c r="E55" s="103"/>
      <c r="F55" s="98" t="s">
        <v>31</v>
      </c>
      <c r="G55" s="4"/>
      <c r="H55" s="21"/>
      <c r="I55" s="24">
        <v>4</v>
      </c>
      <c r="J55" s="25">
        <v>2</v>
      </c>
      <c r="K55" s="25">
        <v>3</v>
      </c>
      <c r="L55" s="26">
        <v>3</v>
      </c>
      <c r="M55" s="23">
        <v>1</v>
      </c>
      <c r="N55" s="15">
        <v>2</v>
      </c>
      <c r="O55" s="15">
        <v>3</v>
      </c>
      <c r="P55" s="15">
        <v>4</v>
      </c>
      <c r="Q55" s="15">
        <v>5</v>
      </c>
      <c r="R55" s="15">
        <v>6</v>
      </c>
      <c r="S55" s="16">
        <v>7</v>
      </c>
      <c r="T55" s="16">
        <v>8</v>
      </c>
      <c r="U55" s="16">
        <v>9</v>
      </c>
      <c r="V55" s="17" t="str">
        <f>IF($D$55&lt;&gt;"","●","○")</f>
        <v>○</v>
      </c>
      <c r="W55" s="16">
        <v>11</v>
      </c>
      <c r="X55" s="16">
        <v>12</v>
      </c>
      <c r="Y55" s="16">
        <v>13</v>
      </c>
      <c r="Z55" s="16">
        <v>14</v>
      </c>
      <c r="AA55" s="17" t="str">
        <f>IF($D$55&lt;&gt;"","●","○")</f>
        <v>○</v>
      </c>
      <c r="AB55" s="16">
        <v>16</v>
      </c>
      <c r="AC55" s="19">
        <v>17</v>
      </c>
      <c r="AD55" s="19">
        <v>18</v>
      </c>
      <c r="AE55" s="19">
        <v>19</v>
      </c>
      <c r="AF55" s="19">
        <v>20</v>
      </c>
      <c r="AG55" s="19">
        <v>21</v>
      </c>
      <c r="AH55" s="19">
        <v>22</v>
      </c>
      <c r="AI55" s="16">
        <v>23</v>
      </c>
      <c r="AJ55" s="16">
        <v>24</v>
      </c>
      <c r="AK55" s="16">
        <v>25</v>
      </c>
      <c r="AL55" s="28">
        <v>26</v>
      </c>
      <c r="AM55" s="30">
        <f t="shared" si="1"/>
        <v>2</v>
      </c>
      <c r="AN55" s="117">
        <f t="shared" si="2"/>
        <v>0</v>
      </c>
    </row>
    <row r="56" spans="1:40" ht="11.25" customHeight="1" x14ac:dyDescent="0.3">
      <c r="A56" s="157"/>
      <c r="B56" s="163"/>
      <c r="C56" s="138" t="s">
        <v>31</v>
      </c>
      <c r="D56" s="18"/>
      <c r="E56" s="18"/>
      <c r="F56" s="98" t="s">
        <v>62</v>
      </c>
      <c r="G56" s="5"/>
      <c r="H56" s="47"/>
      <c r="I56" s="24">
        <v>4</v>
      </c>
      <c r="J56" s="25">
        <v>1</v>
      </c>
      <c r="K56" s="25">
        <v>3</v>
      </c>
      <c r="L56" s="26">
        <v>3</v>
      </c>
      <c r="M56" s="23">
        <v>1</v>
      </c>
      <c r="N56" s="14" t="str">
        <f>IF($G$56&lt;&gt;"","●","○")</f>
        <v>○</v>
      </c>
      <c r="O56" s="15">
        <v>3</v>
      </c>
      <c r="P56" s="14" t="str">
        <f>IF($G$56&lt;&gt;"","●","○")</f>
        <v>○</v>
      </c>
      <c r="Q56" s="14" t="str">
        <f>IF($G$56&lt;&gt;"","●","○")</f>
        <v>○</v>
      </c>
      <c r="R56" s="15">
        <v>6</v>
      </c>
      <c r="S56" s="16">
        <v>7</v>
      </c>
      <c r="T56" s="16">
        <v>8</v>
      </c>
      <c r="U56" s="16">
        <v>9</v>
      </c>
      <c r="V56" s="16">
        <v>10</v>
      </c>
      <c r="W56" s="16">
        <v>11</v>
      </c>
      <c r="X56" s="16">
        <v>12</v>
      </c>
      <c r="Y56" s="16">
        <v>13</v>
      </c>
      <c r="Z56" s="16">
        <v>14</v>
      </c>
      <c r="AA56" s="16">
        <v>15</v>
      </c>
      <c r="AB56" s="16">
        <v>16</v>
      </c>
      <c r="AC56" s="19">
        <v>17</v>
      </c>
      <c r="AD56" s="19">
        <v>18</v>
      </c>
      <c r="AE56" s="19">
        <v>19</v>
      </c>
      <c r="AF56" s="19">
        <v>20</v>
      </c>
      <c r="AG56" s="19">
        <v>21</v>
      </c>
      <c r="AH56" s="19">
        <v>22</v>
      </c>
      <c r="AI56" s="16">
        <v>23</v>
      </c>
      <c r="AJ56" s="16">
        <v>24</v>
      </c>
      <c r="AK56" s="16">
        <v>25</v>
      </c>
      <c r="AL56" s="28">
        <v>26</v>
      </c>
      <c r="AM56" s="30">
        <f t="shared" si="1"/>
        <v>3</v>
      </c>
      <c r="AN56" s="117">
        <f t="shared" si="2"/>
        <v>0</v>
      </c>
    </row>
    <row r="57" spans="1:40" ht="11.25" customHeight="1" x14ac:dyDescent="0.3">
      <c r="A57" s="157"/>
      <c r="B57" s="163"/>
      <c r="C57" s="138" t="s">
        <v>31</v>
      </c>
      <c r="D57" s="18"/>
      <c r="E57" s="18"/>
      <c r="F57" s="98" t="s">
        <v>63</v>
      </c>
      <c r="G57" s="5"/>
      <c r="H57" s="47"/>
      <c r="I57" s="24">
        <v>4</v>
      </c>
      <c r="J57" s="25">
        <v>2</v>
      </c>
      <c r="K57" s="25">
        <v>3</v>
      </c>
      <c r="L57" s="26">
        <v>3</v>
      </c>
      <c r="M57" s="23">
        <v>1</v>
      </c>
      <c r="N57" s="14" t="str">
        <f>IF($G$57&lt;&gt;"","●","○")</f>
        <v>○</v>
      </c>
      <c r="O57" s="14" t="str">
        <f>IF($G$57&lt;&gt;"","●","○")</f>
        <v>○</v>
      </c>
      <c r="P57" s="15">
        <v>4</v>
      </c>
      <c r="Q57" s="15">
        <v>5</v>
      </c>
      <c r="R57" s="15">
        <v>6</v>
      </c>
      <c r="S57" s="16">
        <v>7</v>
      </c>
      <c r="T57" s="16">
        <v>8</v>
      </c>
      <c r="U57" s="16">
        <v>9</v>
      </c>
      <c r="V57" s="16">
        <v>10</v>
      </c>
      <c r="W57" s="16">
        <v>11</v>
      </c>
      <c r="X57" s="16">
        <v>12</v>
      </c>
      <c r="Y57" s="16">
        <v>13</v>
      </c>
      <c r="Z57" s="16">
        <v>14</v>
      </c>
      <c r="AA57" s="16">
        <v>15</v>
      </c>
      <c r="AB57" s="16">
        <v>16</v>
      </c>
      <c r="AC57" s="19">
        <v>17</v>
      </c>
      <c r="AD57" s="19">
        <v>18</v>
      </c>
      <c r="AE57" s="19">
        <v>19</v>
      </c>
      <c r="AF57" s="19">
        <v>20</v>
      </c>
      <c r="AG57" s="19">
        <v>21</v>
      </c>
      <c r="AH57" s="19">
        <v>22</v>
      </c>
      <c r="AI57" s="16">
        <v>23</v>
      </c>
      <c r="AJ57" s="16">
        <v>24</v>
      </c>
      <c r="AK57" s="16">
        <v>25</v>
      </c>
      <c r="AL57" s="28">
        <v>26</v>
      </c>
      <c r="AM57" s="30">
        <f t="shared" si="1"/>
        <v>2</v>
      </c>
      <c r="AN57" s="117">
        <f t="shared" si="2"/>
        <v>0</v>
      </c>
    </row>
    <row r="58" spans="1:40" ht="11.25" customHeight="1" x14ac:dyDescent="0.3">
      <c r="A58" s="157"/>
      <c r="B58" s="163"/>
      <c r="C58" s="138" t="s">
        <v>31</v>
      </c>
      <c r="D58" s="18"/>
      <c r="E58" s="18"/>
      <c r="F58" s="98" t="s">
        <v>64</v>
      </c>
      <c r="G58" s="5"/>
      <c r="H58" s="47"/>
      <c r="I58" s="24">
        <v>5</v>
      </c>
      <c r="J58" s="25">
        <v>2</v>
      </c>
      <c r="K58" s="25">
        <v>3</v>
      </c>
      <c r="L58" s="26">
        <v>3</v>
      </c>
      <c r="M58" s="23">
        <v>1</v>
      </c>
      <c r="N58" s="15">
        <v>2</v>
      </c>
      <c r="O58" s="15">
        <v>3</v>
      </c>
      <c r="P58" s="15">
        <v>4</v>
      </c>
      <c r="Q58" s="15">
        <v>5</v>
      </c>
      <c r="R58" s="15">
        <v>6</v>
      </c>
      <c r="S58" s="16">
        <v>7</v>
      </c>
      <c r="T58" s="16">
        <v>8</v>
      </c>
      <c r="U58" s="16">
        <v>9</v>
      </c>
      <c r="V58" s="16">
        <v>10</v>
      </c>
      <c r="W58" s="16">
        <v>11</v>
      </c>
      <c r="X58" s="16">
        <v>12</v>
      </c>
      <c r="Y58" s="16">
        <v>13</v>
      </c>
      <c r="Z58" s="16">
        <v>14</v>
      </c>
      <c r="AA58" s="17" t="str">
        <f>IF($G$58&lt;&gt;"","●","○")</f>
        <v>○</v>
      </c>
      <c r="AB58" s="16">
        <v>16</v>
      </c>
      <c r="AC58" s="19">
        <v>17</v>
      </c>
      <c r="AD58" s="19">
        <v>18</v>
      </c>
      <c r="AE58" s="19">
        <v>19</v>
      </c>
      <c r="AF58" s="19">
        <v>20</v>
      </c>
      <c r="AG58" s="19">
        <v>21</v>
      </c>
      <c r="AH58" s="19">
        <v>22</v>
      </c>
      <c r="AI58" s="16">
        <v>23</v>
      </c>
      <c r="AJ58" s="16">
        <v>24</v>
      </c>
      <c r="AK58" s="16">
        <v>25</v>
      </c>
      <c r="AL58" s="28">
        <v>26</v>
      </c>
      <c r="AM58" s="30">
        <f t="shared" si="1"/>
        <v>1</v>
      </c>
      <c r="AN58" s="117">
        <f t="shared" si="2"/>
        <v>0</v>
      </c>
    </row>
    <row r="59" spans="1:40" ht="11.25" customHeight="1" x14ac:dyDescent="0.3">
      <c r="A59" s="157"/>
      <c r="B59" s="163"/>
      <c r="C59" s="138" t="s">
        <v>31</v>
      </c>
      <c r="D59" s="18"/>
      <c r="E59" s="18"/>
      <c r="F59" s="98" t="s">
        <v>65</v>
      </c>
      <c r="G59" s="5"/>
      <c r="H59" s="47"/>
      <c r="I59" s="24">
        <v>2</v>
      </c>
      <c r="J59" s="25">
        <v>1</v>
      </c>
      <c r="K59" s="25">
        <v>3</v>
      </c>
      <c r="L59" s="26">
        <v>3</v>
      </c>
      <c r="M59" s="22" t="str">
        <f>IF($G$59&lt;&gt;"","●","○")</f>
        <v>○</v>
      </c>
      <c r="N59" s="15">
        <v>2</v>
      </c>
      <c r="O59" s="15">
        <v>3</v>
      </c>
      <c r="P59" s="15">
        <v>4</v>
      </c>
      <c r="Q59" s="15">
        <v>5</v>
      </c>
      <c r="R59" s="15">
        <v>6</v>
      </c>
      <c r="S59" s="17" t="str">
        <f>IF($G$59&lt;&gt;"","●","○")</f>
        <v>○</v>
      </c>
      <c r="T59" s="16">
        <v>8</v>
      </c>
      <c r="U59" s="16">
        <v>9</v>
      </c>
      <c r="V59" s="16">
        <v>10</v>
      </c>
      <c r="W59" s="16">
        <v>11</v>
      </c>
      <c r="X59" s="16">
        <v>12</v>
      </c>
      <c r="Y59" s="16">
        <v>13</v>
      </c>
      <c r="Z59" s="16">
        <v>14</v>
      </c>
      <c r="AA59" s="16">
        <v>15</v>
      </c>
      <c r="AB59" s="16">
        <v>16</v>
      </c>
      <c r="AC59" s="19">
        <v>17</v>
      </c>
      <c r="AD59" s="19">
        <v>18</v>
      </c>
      <c r="AE59" s="19">
        <v>19</v>
      </c>
      <c r="AF59" s="19">
        <v>20</v>
      </c>
      <c r="AG59" s="19">
        <v>21</v>
      </c>
      <c r="AH59" s="19">
        <v>22</v>
      </c>
      <c r="AI59" s="16">
        <v>23</v>
      </c>
      <c r="AJ59" s="16">
        <v>24</v>
      </c>
      <c r="AK59" s="16">
        <v>25</v>
      </c>
      <c r="AL59" s="28">
        <v>26</v>
      </c>
      <c r="AM59" s="30">
        <f t="shared" si="1"/>
        <v>2</v>
      </c>
      <c r="AN59" s="117">
        <f t="shared" si="2"/>
        <v>0</v>
      </c>
    </row>
    <row r="60" spans="1:40" ht="11.25" customHeight="1" x14ac:dyDescent="0.3">
      <c r="A60" s="157"/>
      <c r="B60" s="163"/>
      <c r="C60" s="138" t="s">
        <v>31</v>
      </c>
      <c r="D60" s="18"/>
      <c r="E60" s="18"/>
      <c r="F60" s="98" t="s">
        <v>66</v>
      </c>
      <c r="G60" s="5"/>
      <c r="H60" s="47"/>
      <c r="I60" s="24">
        <v>2</v>
      </c>
      <c r="J60" s="25">
        <v>2</v>
      </c>
      <c r="K60" s="25">
        <v>3</v>
      </c>
      <c r="L60" s="26">
        <v>3</v>
      </c>
      <c r="M60" s="22" t="str">
        <f>IF($G$60&lt;&gt;"","●","○")</f>
        <v>○</v>
      </c>
      <c r="N60" s="15">
        <v>2</v>
      </c>
      <c r="O60" s="15">
        <v>3</v>
      </c>
      <c r="P60" s="15">
        <v>4</v>
      </c>
      <c r="Q60" s="15">
        <v>5</v>
      </c>
      <c r="R60" s="15">
        <v>6</v>
      </c>
      <c r="S60" s="17" t="str">
        <f>IF($G$60&lt;&gt;"","●","○")</f>
        <v>○</v>
      </c>
      <c r="T60" s="16">
        <v>8</v>
      </c>
      <c r="U60" s="16">
        <v>9</v>
      </c>
      <c r="V60" s="16">
        <v>10</v>
      </c>
      <c r="W60" s="16">
        <v>11</v>
      </c>
      <c r="X60" s="16">
        <v>12</v>
      </c>
      <c r="Y60" s="16">
        <v>13</v>
      </c>
      <c r="Z60" s="16">
        <v>14</v>
      </c>
      <c r="AA60" s="16">
        <v>15</v>
      </c>
      <c r="AB60" s="16">
        <v>16</v>
      </c>
      <c r="AC60" s="19">
        <v>17</v>
      </c>
      <c r="AD60" s="19">
        <v>18</v>
      </c>
      <c r="AE60" s="19">
        <v>19</v>
      </c>
      <c r="AF60" s="19">
        <v>20</v>
      </c>
      <c r="AG60" s="19">
        <v>21</v>
      </c>
      <c r="AH60" s="19">
        <v>22</v>
      </c>
      <c r="AI60" s="16">
        <v>23</v>
      </c>
      <c r="AJ60" s="16">
        <v>24</v>
      </c>
      <c r="AK60" s="16">
        <v>25</v>
      </c>
      <c r="AL60" s="28">
        <v>26</v>
      </c>
      <c r="AM60" s="30">
        <f t="shared" si="1"/>
        <v>2</v>
      </c>
      <c r="AN60" s="117">
        <f t="shared" si="2"/>
        <v>0</v>
      </c>
    </row>
    <row r="61" spans="1:40" ht="11.25" customHeight="1" x14ac:dyDescent="0.3">
      <c r="A61" s="157"/>
      <c r="B61" s="163"/>
      <c r="C61" s="138" t="s">
        <v>31</v>
      </c>
      <c r="D61" s="18"/>
      <c r="E61" s="18"/>
      <c r="F61" s="98" t="s">
        <v>67</v>
      </c>
      <c r="G61" s="5"/>
      <c r="H61" s="47"/>
      <c r="I61" s="24">
        <v>3</v>
      </c>
      <c r="J61" s="25">
        <v>1</v>
      </c>
      <c r="K61" s="25">
        <v>4</v>
      </c>
      <c r="L61" s="26">
        <v>3</v>
      </c>
      <c r="M61" s="22" t="str">
        <f>IF($G$61&lt;&gt;"","●","○")</f>
        <v>○</v>
      </c>
      <c r="N61" s="15">
        <v>2</v>
      </c>
      <c r="O61" s="15">
        <v>3</v>
      </c>
      <c r="P61" s="14" t="str">
        <f>IF($G$61&lt;&gt;"","●","○")</f>
        <v>○</v>
      </c>
      <c r="Q61" s="15">
        <v>5</v>
      </c>
      <c r="R61" s="15">
        <v>6</v>
      </c>
      <c r="S61" s="16">
        <v>7</v>
      </c>
      <c r="T61" s="16">
        <v>8</v>
      </c>
      <c r="U61" s="16">
        <v>9</v>
      </c>
      <c r="V61" s="16">
        <v>10</v>
      </c>
      <c r="W61" s="16">
        <v>11</v>
      </c>
      <c r="X61" s="16">
        <v>12</v>
      </c>
      <c r="Y61" s="16">
        <v>13</v>
      </c>
      <c r="Z61" s="16">
        <v>14</v>
      </c>
      <c r="AA61" s="16">
        <v>15</v>
      </c>
      <c r="AB61" s="16">
        <v>16</v>
      </c>
      <c r="AC61" s="19">
        <v>17</v>
      </c>
      <c r="AD61" s="19">
        <v>18</v>
      </c>
      <c r="AE61" s="19">
        <v>19</v>
      </c>
      <c r="AF61" s="19">
        <v>20</v>
      </c>
      <c r="AG61" s="19">
        <v>21</v>
      </c>
      <c r="AH61" s="19">
        <v>22</v>
      </c>
      <c r="AI61" s="16">
        <v>23</v>
      </c>
      <c r="AJ61" s="16">
        <v>24</v>
      </c>
      <c r="AK61" s="16">
        <v>25</v>
      </c>
      <c r="AL61" s="28">
        <v>26</v>
      </c>
      <c r="AM61" s="30">
        <f t="shared" si="1"/>
        <v>2</v>
      </c>
      <c r="AN61" s="117">
        <f t="shared" si="2"/>
        <v>0</v>
      </c>
    </row>
    <row r="62" spans="1:40" ht="11.25" customHeight="1" x14ac:dyDescent="0.3">
      <c r="A62" s="157"/>
      <c r="B62" s="164"/>
      <c r="C62" s="142" t="s">
        <v>31</v>
      </c>
      <c r="D62" s="82"/>
      <c r="E62" s="82"/>
      <c r="F62" s="101" t="s">
        <v>68</v>
      </c>
      <c r="G62" s="61"/>
      <c r="H62" s="62"/>
      <c r="I62" s="43">
        <v>4</v>
      </c>
      <c r="J62" s="44">
        <v>1</v>
      </c>
      <c r="K62" s="44">
        <v>3</v>
      </c>
      <c r="L62" s="45">
        <v>3</v>
      </c>
      <c r="M62" s="32">
        <v>1</v>
      </c>
      <c r="N62" s="33">
        <v>2</v>
      </c>
      <c r="O62" s="33">
        <v>3</v>
      </c>
      <c r="P62" s="33">
        <v>4</v>
      </c>
      <c r="Q62" s="63" t="str">
        <f>IF($G$62&lt;&gt;"","●","○")</f>
        <v>○</v>
      </c>
      <c r="R62" s="33">
        <v>6</v>
      </c>
      <c r="S62" s="34">
        <v>7</v>
      </c>
      <c r="T62" s="34">
        <v>8</v>
      </c>
      <c r="U62" s="34">
        <v>9</v>
      </c>
      <c r="V62" s="34">
        <v>10</v>
      </c>
      <c r="W62" s="34">
        <v>11</v>
      </c>
      <c r="X62" s="34">
        <v>12</v>
      </c>
      <c r="Y62" s="34">
        <v>13</v>
      </c>
      <c r="Z62" s="34">
        <v>14</v>
      </c>
      <c r="AA62" s="34">
        <v>15</v>
      </c>
      <c r="AB62" s="34">
        <v>16</v>
      </c>
      <c r="AC62" s="83">
        <v>17</v>
      </c>
      <c r="AD62" s="83">
        <v>18</v>
      </c>
      <c r="AE62" s="83">
        <v>19</v>
      </c>
      <c r="AF62" s="83">
        <v>20</v>
      </c>
      <c r="AG62" s="83">
        <v>21</v>
      </c>
      <c r="AH62" s="83">
        <v>22</v>
      </c>
      <c r="AI62" s="34">
        <v>23</v>
      </c>
      <c r="AJ62" s="34">
        <v>24</v>
      </c>
      <c r="AK62" s="34">
        <v>25</v>
      </c>
      <c r="AL62" s="36">
        <v>26</v>
      </c>
      <c r="AM62" s="64">
        <f t="shared" si="1"/>
        <v>1</v>
      </c>
      <c r="AN62" s="118">
        <f t="shared" si="2"/>
        <v>0</v>
      </c>
    </row>
    <row r="63" spans="1:40" ht="11.25" customHeight="1" x14ac:dyDescent="0.3">
      <c r="A63" s="157"/>
      <c r="B63" s="165" t="s">
        <v>79</v>
      </c>
      <c r="C63" s="140" t="s">
        <v>71</v>
      </c>
      <c r="D63" s="106"/>
      <c r="E63" s="106"/>
      <c r="F63" s="97" t="s">
        <v>31</v>
      </c>
      <c r="G63" s="57"/>
      <c r="H63" s="89"/>
      <c r="I63" s="67">
        <v>3</v>
      </c>
      <c r="J63" s="68">
        <v>2</v>
      </c>
      <c r="K63" s="68">
        <v>4</v>
      </c>
      <c r="L63" s="69">
        <v>3</v>
      </c>
      <c r="M63" s="70">
        <v>1</v>
      </c>
      <c r="N63" s="71">
        <v>2</v>
      </c>
      <c r="O63" s="71">
        <v>3</v>
      </c>
      <c r="P63" s="71">
        <v>4</v>
      </c>
      <c r="Q63" s="71">
        <v>5</v>
      </c>
      <c r="R63" s="71">
        <v>6</v>
      </c>
      <c r="S63" s="73">
        <v>7</v>
      </c>
      <c r="T63" s="73">
        <v>8</v>
      </c>
      <c r="U63" s="73">
        <v>9</v>
      </c>
      <c r="V63" s="73">
        <v>10</v>
      </c>
      <c r="W63" s="73">
        <v>11</v>
      </c>
      <c r="X63" s="73">
        <v>12</v>
      </c>
      <c r="Y63" s="73">
        <v>13</v>
      </c>
      <c r="Z63" s="73">
        <v>14</v>
      </c>
      <c r="AA63" s="73">
        <v>15</v>
      </c>
      <c r="AB63" s="73">
        <v>16</v>
      </c>
      <c r="AC63" s="84" t="str">
        <f>IF($D$63&lt;&gt;"","●","○")</f>
        <v>○</v>
      </c>
      <c r="AD63" s="78">
        <v>18</v>
      </c>
      <c r="AE63" s="78">
        <v>19</v>
      </c>
      <c r="AF63" s="78">
        <v>20</v>
      </c>
      <c r="AG63" s="78">
        <v>21</v>
      </c>
      <c r="AH63" s="78">
        <v>22</v>
      </c>
      <c r="AI63" s="73">
        <v>23</v>
      </c>
      <c r="AJ63" s="73">
        <v>24</v>
      </c>
      <c r="AK63" s="73">
        <v>25</v>
      </c>
      <c r="AL63" s="74">
        <v>26</v>
      </c>
      <c r="AM63" s="75">
        <f t="shared" si="1"/>
        <v>1</v>
      </c>
      <c r="AN63" s="114">
        <f t="shared" si="2"/>
        <v>0</v>
      </c>
    </row>
    <row r="64" spans="1:40" ht="11.25" customHeight="1" x14ac:dyDescent="0.3">
      <c r="A64" s="157"/>
      <c r="B64" s="161"/>
      <c r="C64" s="139" t="s">
        <v>31</v>
      </c>
      <c r="D64" s="79"/>
      <c r="E64" s="79"/>
      <c r="F64" s="99" t="s">
        <v>69</v>
      </c>
      <c r="G64" s="133"/>
      <c r="H64" s="60"/>
      <c r="I64" s="146">
        <v>4</v>
      </c>
      <c r="J64" s="147">
        <v>2</v>
      </c>
      <c r="K64" s="147">
        <v>3</v>
      </c>
      <c r="L64" s="148">
        <v>3</v>
      </c>
      <c r="M64" s="153">
        <v>1</v>
      </c>
      <c r="N64" s="143">
        <v>2</v>
      </c>
      <c r="O64" s="143">
        <v>3</v>
      </c>
      <c r="P64" s="143">
        <v>4</v>
      </c>
      <c r="Q64" s="143">
        <v>5</v>
      </c>
      <c r="R64" s="143">
        <v>6</v>
      </c>
      <c r="S64" s="144">
        <v>7</v>
      </c>
      <c r="T64" s="144">
        <v>8</v>
      </c>
      <c r="U64" s="144">
        <v>9</v>
      </c>
      <c r="V64" s="144">
        <v>10</v>
      </c>
      <c r="W64" s="144">
        <v>11</v>
      </c>
      <c r="X64" s="144">
        <v>12</v>
      </c>
      <c r="Y64" s="144">
        <v>13</v>
      </c>
      <c r="Z64" s="144">
        <v>14</v>
      </c>
      <c r="AA64" s="144">
        <v>15</v>
      </c>
      <c r="AB64" s="144">
        <v>16</v>
      </c>
      <c r="AC64" s="81" t="str">
        <f>IF($G$64&lt;&gt;"","●","○")</f>
        <v>○</v>
      </c>
      <c r="AD64" s="80">
        <v>18</v>
      </c>
      <c r="AE64" s="80">
        <v>19</v>
      </c>
      <c r="AF64" s="80">
        <v>20</v>
      </c>
      <c r="AG64" s="80">
        <v>21</v>
      </c>
      <c r="AH64" s="80">
        <v>22</v>
      </c>
      <c r="AI64" s="144">
        <v>23</v>
      </c>
      <c r="AJ64" s="144">
        <v>24</v>
      </c>
      <c r="AK64" s="144">
        <v>25</v>
      </c>
      <c r="AL64" s="145">
        <v>26</v>
      </c>
      <c r="AM64" s="137">
        <f t="shared" si="1"/>
        <v>1</v>
      </c>
      <c r="AN64" s="115">
        <f t="shared" si="2"/>
        <v>0</v>
      </c>
    </row>
    <row r="65" spans="1:40" ht="11.25" customHeight="1" x14ac:dyDescent="0.3">
      <c r="A65" s="158"/>
      <c r="B65" s="96" t="s">
        <v>83</v>
      </c>
      <c r="C65" s="96" t="s">
        <v>72</v>
      </c>
      <c r="D65" s="109"/>
      <c r="E65" s="109"/>
      <c r="F65" s="102" t="s">
        <v>70</v>
      </c>
      <c r="G65" s="107"/>
      <c r="H65" s="108"/>
      <c r="I65" s="110"/>
      <c r="J65" s="111"/>
      <c r="K65" s="111"/>
      <c r="L65" s="112">
        <v>3</v>
      </c>
      <c r="M65" s="90">
        <v>1</v>
      </c>
      <c r="N65" s="85">
        <v>2</v>
      </c>
      <c r="O65" s="85">
        <v>3</v>
      </c>
      <c r="P65" s="85">
        <v>4</v>
      </c>
      <c r="Q65" s="85">
        <v>5</v>
      </c>
      <c r="R65" s="85">
        <v>6</v>
      </c>
      <c r="S65" s="86">
        <v>7</v>
      </c>
      <c r="T65" s="86">
        <v>8</v>
      </c>
      <c r="U65" s="86">
        <v>9</v>
      </c>
      <c r="V65" s="86">
        <v>10</v>
      </c>
      <c r="W65" s="86">
        <v>11</v>
      </c>
      <c r="X65" s="86">
        <v>12</v>
      </c>
      <c r="Y65" s="86">
        <v>13</v>
      </c>
      <c r="Z65" s="86">
        <v>14</v>
      </c>
      <c r="AA65" s="86">
        <v>15</v>
      </c>
      <c r="AB65" s="86">
        <v>16</v>
      </c>
      <c r="AC65" s="87">
        <v>17</v>
      </c>
      <c r="AD65" s="87">
        <v>18</v>
      </c>
      <c r="AE65" s="87">
        <v>19</v>
      </c>
      <c r="AF65" s="87">
        <v>20</v>
      </c>
      <c r="AG65" s="87">
        <v>21</v>
      </c>
      <c r="AH65" s="87">
        <v>22</v>
      </c>
      <c r="AI65" s="86">
        <v>23</v>
      </c>
      <c r="AJ65" s="88" t="str">
        <f>IF(OR($D$65&lt;&gt;"",$G$65&lt;&gt;""),"●","○")</f>
        <v>○</v>
      </c>
      <c r="AK65" s="88" t="str">
        <f>IF(OR($D$65&lt;&gt;"",$G$65&lt;&gt;""),"●","○")</f>
        <v>○</v>
      </c>
      <c r="AL65" s="91">
        <v>26</v>
      </c>
      <c r="AM65" s="92">
        <f t="shared" si="1"/>
        <v>2</v>
      </c>
      <c r="AN65" s="119">
        <f t="shared" si="2"/>
        <v>0</v>
      </c>
    </row>
    <row r="66" spans="1:40" ht="11.25" customHeight="1" thickBot="1" x14ac:dyDescent="0.35">
      <c r="A66" s="166" t="s">
        <v>97</v>
      </c>
      <c r="B66" s="167"/>
      <c r="C66" s="167"/>
      <c r="D66" s="167"/>
      <c r="E66" s="167"/>
      <c r="F66" s="167"/>
      <c r="G66" s="167"/>
      <c r="H66" s="167"/>
      <c r="I66" s="167"/>
      <c r="J66" s="167"/>
      <c r="K66" s="167"/>
      <c r="L66" s="168"/>
      <c r="M66" s="120">
        <f>COUNTIF(M45:M65,"●")</f>
        <v>0</v>
      </c>
      <c r="N66" s="121">
        <f t="shared" ref="N66:AL66" si="5">COUNTIF(N45:N65,"●")</f>
        <v>0</v>
      </c>
      <c r="O66" s="121">
        <f t="shared" si="5"/>
        <v>0</v>
      </c>
      <c r="P66" s="121">
        <f t="shared" si="5"/>
        <v>0</v>
      </c>
      <c r="Q66" s="121">
        <f t="shared" si="5"/>
        <v>0</v>
      </c>
      <c r="R66" s="121">
        <f t="shared" si="5"/>
        <v>0</v>
      </c>
      <c r="S66" s="121">
        <f t="shared" si="5"/>
        <v>0</v>
      </c>
      <c r="T66" s="121">
        <f t="shared" si="5"/>
        <v>0</v>
      </c>
      <c r="U66" s="121">
        <f t="shared" si="5"/>
        <v>0</v>
      </c>
      <c r="V66" s="121">
        <f t="shared" si="5"/>
        <v>0</v>
      </c>
      <c r="W66" s="121">
        <f t="shared" si="5"/>
        <v>0</v>
      </c>
      <c r="X66" s="121">
        <f t="shared" si="5"/>
        <v>0</v>
      </c>
      <c r="Y66" s="121">
        <f t="shared" si="5"/>
        <v>0</v>
      </c>
      <c r="Z66" s="121">
        <f t="shared" si="5"/>
        <v>0</v>
      </c>
      <c r="AA66" s="121">
        <f t="shared" si="5"/>
        <v>0</v>
      </c>
      <c r="AB66" s="121">
        <f t="shared" si="5"/>
        <v>0</v>
      </c>
      <c r="AC66" s="121">
        <f t="shared" si="5"/>
        <v>0</v>
      </c>
      <c r="AD66" s="121">
        <f t="shared" si="5"/>
        <v>0</v>
      </c>
      <c r="AE66" s="121">
        <f t="shared" si="5"/>
        <v>0</v>
      </c>
      <c r="AF66" s="121">
        <f t="shared" si="5"/>
        <v>0</v>
      </c>
      <c r="AG66" s="121">
        <f t="shared" si="5"/>
        <v>0</v>
      </c>
      <c r="AH66" s="121">
        <f t="shared" si="5"/>
        <v>0</v>
      </c>
      <c r="AI66" s="121">
        <f t="shared" si="5"/>
        <v>0</v>
      </c>
      <c r="AJ66" s="121">
        <f t="shared" si="5"/>
        <v>0</v>
      </c>
      <c r="AK66" s="121">
        <f t="shared" si="5"/>
        <v>0</v>
      </c>
      <c r="AL66" s="122">
        <f t="shared" si="5"/>
        <v>0</v>
      </c>
      <c r="AM66" s="123">
        <f>SUM(M66:AL66)</f>
        <v>0</v>
      </c>
      <c r="AN66" s="128">
        <f>SUM(AN46:AN47)+SUM(AN49:AN65)+AN25+AN13-IF(AND(4&lt;D51,D51&lt;11),3,0)-IF(AND(3&lt;D54,D54&lt;13),3,0)-IF(AND(4&lt;D63,D63&lt;15),3,0)+IF(AND(1&lt;D38,D38&lt;15),3,0)+IF(G20&lt;&gt;"",3,0)+IF(AND(D20&gt;2,D20&lt;11),3,0)</f>
        <v>0</v>
      </c>
    </row>
  </sheetData>
  <mergeCells count="112">
    <mergeCell ref="AK1:AM1"/>
    <mergeCell ref="A2:B4"/>
    <mergeCell ref="C2:C4"/>
    <mergeCell ref="D2:E2"/>
    <mergeCell ref="G2:H2"/>
    <mergeCell ref="I2:M2"/>
    <mergeCell ref="N2:O2"/>
    <mergeCell ref="P2:S2"/>
    <mergeCell ref="T2:X2"/>
    <mergeCell ref="Y2:Z2"/>
    <mergeCell ref="A1:S1"/>
    <mergeCell ref="T1:X1"/>
    <mergeCell ref="Y1:AB1"/>
    <mergeCell ref="AC1:AD1"/>
    <mergeCell ref="AE1:AH1"/>
    <mergeCell ref="AI1:AJ1"/>
    <mergeCell ref="AA2:AB2"/>
    <mergeCell ref="AC2:AD2"/>
    <mergeCell ref="AE2:AH2"/>
    <mergeCell ref="AI2:AM2"/>
    <mergeCell ref="D3:E6"/>
    <mergeCell ref="F3:F4"/>
    <mergeCell ref="I3:O4"/>
    <mergeCell ref="P3:Q3"/>
    <mergeCell ref="R3:S3"/>
    <mergeCell ref="T3:Z4"/>
    <mergeCell ref="AA3:AB3"/>
    <mergeCell ref="AC3:AD3"/>
    <mergeCell ref="AE3:AH6"/>
    <mergeCell ref="AI3:AM3"/>
    <mergeCell ref="P4:Q4"/>
    <mergeCell ref="R4:S4"/>
    <mergeCell ref="AA4:AB4"/>
    <mergeCell ref="AC4:AD4"/>
    <mergeCell ref="AI4:AM6"/>
    <mergeCell ref="P6:Q6"/>
    <mergeCell ref="AN4:AN6"/>
    <mergeCell ref="A5:B6"/>
    <mergeCell ref="C5:C6"/>
    <mergeCell ref="F5:F6"/>
    <mergeCell ref="I5:O6"/>
    <mergeCell ref="P5:Q5"/>
    <mergeCell ref="R5:S5"/>
    <mergeCell ref="T5:Z6"/>
    <mergeCell ref="AA5:AB5"/>
    <mergeCell ref="AC5:AD5"/>
    <mergeCell ref="R6:S6"/>
    <mergeCell ref="AA6:AB6"/>
    <mergeCell ref="AC6:AD6"/>
    <mergeCell ref="A10:A11"/>
    <mergeCell ref="B10:B11"/>
    <mergeCell ref="C10:C11"/>
    <mergeCell ref="D10:E10"/>
    <mergeCell ref="F10:F11"/>
    <mergeCell ref="G10:H10"/>
    <mergeCell ref="I10:I11"/>
    <mergeCell ref="J10:J11"/>
    <mergeCell ref="K10:K11"/>
    <mergeCell ref="L10:L11"/>
    <mergeCell ref="M10:AL10"/>
    <mergeCell ref="AM10:AM11"/>
    <mergeCell ref="AN10:AN11"/>
    <mergeCell ref="M11:R11"/>
    <mergeCell ref="S11:AB11"/>
    <mergeCell ref="AC11:AH11"/>
    <mergeCell ref="AI11:AL11"/>
    <mergeCell ref="M12:M13"/>
    <mergeCell ref="N12:N13"/>
    <mergeCell ref="O12:O13"/>
    <mergeCell ref="A12:A43"/>
    <mergeCell ref="B12:B13"/>
    <mergeCell ref="C12:C13"/>
    <mergeCell ref="D12:D13"/>
    <mergeCell ref="E12:E13"/>
    <mergeCell ref="I12:I13"/>
    <mergeCell ref="B14:B20"/>
    <mergeCell ref="B21:B34"/>
    <mergeCell ref="B35:B41"/>
    <mergeCell ref="B42:B43"/>
    <mergeCell ref="AK12:AK13"/>
    <mergeCell ref="AL12:AL13"/>
    <mergeCell ref="AM12:AM13"/>
    <mergeCell ref="AB12:AB13"/>
    <mergeCell ref="AC12:AC13"/>
    <mergeCell ref="AD12:AD13"/>
    <mergeCell ref="AE12:AE13"/>
    <mergeCell ref="AF12:AF13"/>
    <mergeCell ref="AG12:AG13"/>
    <mergeCell ref="A44:L44"/>
    <mergeCell ref="A45:A65"/>
    <mergeCell ref="B45:B50"/>
    <mergeCell ref="B51:B62"/>
    <mergeCell ref="B63:B64"/>
    <mergeCell ref="A66:L66"/>
    <mergeCell ref="AH12:AH13"/>
    <mergeCell ref="AI12:AI13"/>
    <mergeCell ref="AJ12:AJ13"/>
    <mergeCell ref="V12:V13"/>
    <mergeCell ref="W12:W13"/>
    <mergeCell ref="X12:X13"/>
    <mergeCell ref="Y12:Y13"/>
    <mergeCell ref="Z12:Z13"/>
    <mergeCell ref="AA12:AA13"/>
    <mergeCell ref="P12:P13"/>
    <mergeCell ref="Q12:Q13"/>
    <mergeCell ref="R12:R13"/>
    <mergeCell ref="S12:S13"/>
    <mergeCell ref="T12:T13"/>
    <mergeCell ref="U12:U13"/>
    <mergeCell ref="J12:J13"/>
    <mergeCell ref="K12:K13"/>
    <mergeCell ref="L12:L13"/>
  </mergeCells>
  <phoneticPr fontId="1" type="noConversion"/>
  <printOptions horizontalCentered="1" verticalCentered="1"/>
  <pageMargins left="0.39370078740157483" right="0.39370078740157483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서식-2019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2019-03-12T10:24:14Z</cp:lastPrinted>
  <dcterms:created xsi:type="dcterms:W3CDTF">2019-03-12T00:21:19Z</dcterms:created>
  <dcterms:modified xsi:type="dcterms:W3CDTF">2019-03-13T01:56:16Z</dcterms:modified>
</cp:coreProperties>
</file>